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000" activeTab="1"/>
  </bookViews>
  <sheets>
    <sheet name="Instrukcja" sheetId="1" r:id="rId1"/>
    <sheet name="Dane" sheetId="2" r:id="rId2"/>
    <sheet name="Łatwość zadań cząstkowych" sheetId="3" r:id="rId3"/>
    <sheet name="Łatwość zadań cząstkowych (1 - " sheetId="4" r:id="rId4"/>
    <sheet name="Łatwość zadań cząstkowych (6 - " sheetId="5" r:id="rId5"/>
    <sheet name="Łatwość zadań 1" sheetId="6" r:id="rId6"/>
    <sheet name="Łatwość zadań 2" sheetId="7" r:id="rId7"/>
    <sheet name="Wykres obsz wg części egz 1" sheetId="8" r:id="rId8"/>
    <sheet name="Wykres obsz wg części egz 2" sheetId="9" r:id="rId9"/>
    <sheet name="Wykres wymag ogólne" sheetId="10" r:id="rId10"/>
    <sheet name="Wykres wymag szcz" sheetId="11" r:id="rId11"/>
    <sheet name="Arkusz3" sheetId="12" r:id="rId12"/>
  </sheets>
  <definedNames>
    <definedName name="_xlnm.Print_Area" localSheetId="1">'Dane'!$A$1:$AR$61</definedName>
  </definedNames>
  <calcPr fullCalcOnLoad="1"/>
</workbook>
</file>

<file path=xl/sharedStrings.xml><?xml version="1.0" encoding="utf-8"?>
<sst xmlns="http://schemas.openxmlformats.org/spreadsheetml/2006/main" count="270" uniqueCount="159">
  <si>
    <r>
      <t xml:space="preserve">2. Do arkusza "Dane" wpisujemy uzyskane przez uczniów punkty za poszczególne zadania  oraz w komórce </t>
    </r>
    <r>
      <rPr>
        <sz val="12"/>
        <color indexed="10"/>
        <rFont val="Times New Roman"/>
        <family val="1"/>
      </rPr>
      <t>E3</t>
    </r>
    <r>
      <rPr>
        <sz val="12"/>
        <rFont val="Times New Roman"/>
        <family val="1"/>
      </rPr>
      <t xml:space="preserve"> (</t>
    </r>
    <r>
      <rPr>
        <sz val="12"/>
        <color indexed="10"/>
        <rFont val="Times New Roman"/>
        <family val="1"/>
      </rPr>
      <t>zaznaczonej na żółto)</t>
    </r>
    <r>
      <rPr>
        <sz val="12"/>
        <rFont val="Times New Roman"/>
        <family val="1"/>
      </rPr>
      <t xml:space="preserve"> liczbę badanych uczniów.</t>
    </r>
  </si>
  <si>
    <t>3. Po wpisaniu wyników wszystkich uczniów analizowanej klasy, lub całej szkoły (maksymalnie można wpisać 50 uczniów, ale w łatwy sposób można zwiększyć sobie liczbę wierszy na wpisanie wyników uczniów zgodnie z potrzebami nauczyciela) otrzymujemy wynik średni oraz zbiorcze zestawienia ułatwiające analizę osiągnięć.</t>
  </si>
  <si>
    <t>4. Aplikacja została wykonana nie przez informatyka, lecz egzaminatora gimnazjalnego z myślą o praktycznej pomocy dla nauczycieli pragnących wykorzystać wyniki swoich uczniów w egzaminie zewnętrznym do podnoszenia jakości swojej pracy.</t>
  </si>
  <si>
    <t>6. Ewentualne uwagi, pytania lub propozycje proszę kierować na adres j.kruza@wmodn.elblag.pl lub telefonicznie (55 6257289)</t>
  </si>
  <si>
    <t>Jan Kruza   konsultant ds. języka niemieckiego W-M ODN w Elblągu</t>
  </si>
  <si>
    <t>Szkoła</t>
  </si>
  <si>
    <t>Liczba uczniów ogółem:</t>
  </si>
  <si>
    <t>Średnia arytm.</t>
  </si>
  <si>
    <t>Łatwość</t>
  </si>
  <si>
    <t>Łatwość woj. war.-maz.</t>
  </si>
  <si>
    <t>Łatwość kraj</t>
  </si>
  <si>
    <t>Wypowiedź pisemna zad. 8</t>
  </si>
  <si>
    <t>Części egzaminu</t>
  </si>
  <si>
    <t>Wymagania ogólne</t>
  </si>
  <si>
    <t>LP</t>
  </si>
  <si>
    <t>Nr zad.</t>
  </si>
  <si>
    <t>Z1.1</t>
  </si>
  <si>
    <t>Z1.2</t>
  </si>
  <si>
    <t>Z1.3</t>
  </si>
  <si>
    <t>Z1.4</t>
  </si>
  <si>
    <t>Z1.5</t>
  </si>
  <si>
    <t>Z1.6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</si>
  <si>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</si>
  <si>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</si>
  <si>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</si>
  <si>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</si>
  <si>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</si>
  <si>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</si>
  <si>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</si>
  <si>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</si>
  <si>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</si>
  <si>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4.3</t>
  </si>
  <si>
    <t>4.4</t>
  </si>
  <si>
    <t>5.1</t>
  </si>
  <si>
    <t>5.2</t>
  </si>
  <si>
    <t>5.3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</si>
  <si>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</si>
  <si>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</si>
  <si>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</si>
  <si>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</si>
  <si>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</si>
  <si>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</si>
  <si>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</si>
  <si>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</si>
  <si>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</si>
  <si>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</si>
  <si>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8.1 Treść</t>
  </si>
  <si>
    <t>8.2 Spójność i logika</t>
  </si>
  <si>
    <t>8.3 Zakres śr język</t>
  </si>
  <si>
    <t>8.4 Poprawność śr jęz</t>
  </si>
  <si>
    <t>Suma</t>
  </si>
  <si>
    <t>Rozumienie ze słuchu</t>
  </si>
  <si>
    <t>Rozumienie tekstów pisanych</t>
  </si>
  <si>
    <t>Znajomość środków językowych</t>
  </si>
  <si>
    <t>Wypowiedź pisemna</t>
  </si>
  <si>
    <t>I. Znajomość środków językowych</t>
  </si>
  <si>
    <t>II. Rozumienie wypowiedzi</t>
  </si>
  <si>
    <t>III. Tworzenie wypowiedzi</t>
  </si>
  <si>
    <t>Liczba pkt</t>
  </si>
  <si>
    <t>Obszar wymagań ogólnych</t>
  </si>
  <si>
    <t>II</t>
  </si>
  <si>
    <t>I</t>
  </si>
  <si>
    <t>III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</si>
  <si>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</si>
  <si>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</si>
  <si>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</si>
  <si>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</si>
  <si>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</si>
  <si>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</si>
  <si>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</si>
  <si>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</si>
  <si>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</si>
  <si>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</si>
  <si>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</si>
  <si>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</si>
  <si>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</si>
  <si>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</si>
  <si>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</si>
  <si>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</si>
  <si>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</si>
  <si>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</si>
  <si>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</si>
  <si>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</si>
  <si>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</si>
  <si>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</si>
  <si>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</si>
  <si>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</si>
  <si>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</si>
  <si>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</si>
  <si>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</si>
  <si>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</si>
  <si>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</si>
  <si>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</si>
  <si>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</si>
  <si>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</si>
  <si>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</si>
  <si>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</si>
  <si>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</si>
  <si>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</si>
  <si>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</si>
  <si>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</si>
  <si>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</si>
  <si>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</si>
  <si>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</si>
  <si>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</si>
  <si>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</si>
  <si>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</si>
  <si>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</si>
  <si>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</si>
  <si>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</si>
  <si>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</si>
  <si>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</si>
  <si>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</si>
  <si>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L_pkt możliwa do zdobycia</t>
  </si>
  <si>
    <t>łatwość</t>
  </si>
  <si>
    <t>Wymagania szczegółowe w zadaniach cząstkowych</t>
  </si>
  <si>
    <t>Rozumienie ze słuchu – język niemiecki PR</t>
  </si>
  <si>
    <t>Rozumienie tekstów pisanych – język niemiecki PR</t>
  </si>
  <si>
    <t>Wymaganie szczegółowe</t>
  </si>
  <si>
    <t>Numer zadania</t>
  </si>
  <si>
    <t>2.3)  Uczeń znajduje w tekście określone informacje.</t>
  </si>
  <si>
    <t>1.1 – 1.2;   1.4 – 1.5;   2.1 – 2.4</t>
  </si>
  <si>
    <t>3.1 – 3.3</t>
  </si>
  <si>
    <t>1.6</t>
  </si>
  <si>
    <t>3.3)  Uczeń znajduje w tekście określone informacje.</t>
  </si>
  <si>
    <t>5.1 – 5.3</t>
  </si>
  <si>
    <t>2.5)  Uczeń określa kontekst wypowiedzi.</t>
  </si>
  <si>
    <t>1.3</t>
  </si>
  <si>
    <t>4.1 – 4.4</t>
  </si>
  <si>
    <t>zadanie</t>
  </si>
  <si>
    <t>szkoła</t>
  </si>
  <si>
    <t>województwo</t>
  </si>
  <si>
    <t>kraj</t>
  </si>
  <si>
    <t>Wymagania szczegółowe</t>
  </si>
  <si>
    <t>Zadania</t>
  </si>
  <si>
    <t>1.Uczeń posługuje się podstawowym zasobem środków językowych (leksykalnych, gramatycznych, ortograficznych).</t>
  </si>
  <si>
    <t>2.3) Uczeń znajduje w tekście określone informacje.</t>
  </si>
  <si>
    <t>2.5) Uczeń określa kontekst wypowiedzi.</t>
  </si>
  <si>
    <t>3.2) Uczeń określa główną myśl poszczególnych części tekstu.</t>
  </si>
  <si>
    <t xml:space="preserve">3.3) Uczeń znajduje w tekście określone informacje. </t>
  </si>
  <si>
    <t>3.6) Uczeń rozpoznaje związki pomiędzy poszczególnymi częściami tekstu.</t>
  </si>
  <si>
    <t>Zad. cząstkowe</t>
  </si>
  <si>
    <t>1.1</t>
  </si>
  <si>
    <t>1.2</t>
  </si>
  <si>
    <t>1.4</t>
  </si>
  <si>
    <t>1.5</t>
  </si>
  <si>
    <t>8.2 Spójność</t>
  </si>
  <si>
    <t xml:space="preserve">8.3 Zakres </t>
  </si>
  <si>
    <t>8.4 Poprawność</t>
  </si>
  <si>
    <t>Treść</t>
  </si>
  <si>
    <t>Spójność</t>
  </si>
  <si>
    <t xml:space="preserve">Zakres </t>
  </si>
  <si>
    <t>Poprawność</t>
  </si>
  <si>
    <t>2.2) Uczeń określa główną myśl tekstu.</t>
  </si>
  <si>
    <t>3.2)  Uczeń określa główną myśl poszczególnych części tekstu.</t>
  </si>
  <si>
    <t>3.6)  Uczeń rozpoznaje związki pomiędzy poszczególnymi częściami tekstu</t>
  </si>
  <si>
    <t xml:space="preserve">ANALIZA WYNIKÓW EGZAMINU GIMNAZJALNEGO - JĘZYK NIEMIECKI PR (kwiecień 2018) </t>
  </si>
  <si>
    <t>1. Przy pomocy tego skoroszytu można dokonać analizy wyników egzaminu gimnazjalnego - język niemiecki PR przeprowadzonego  w kwietniu 2018 roku.  Wystarczy elementarna znajomość Excela.</t>
  </si>
  <si>
    <t>Wyniki egzaminu gimnazjalnego z języka niemieckiego PR - kwiecień 2018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</si>
</sst>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/mm/yyyy"/>
    <numFmt numFmtId="166" formatCode="[$-415]dddd\,\ d\ mmmm\ yyyy"/>
  </numFmts>
  <fonts count="55"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6"/>
      <name val="Arial"/>
      <family val="2"/>
    </font>
    <font>
      <b/>
      <sz val="12"/>
      <color indexed="53"/>
      <name val="Arial"/>
      <family val="2"/>
    </font>
    <font>
      <b/>
      <sz val="12"/>
      <color indexed="5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 shrinkToFit="1"/>
    </xf>
    <xf numFmtId="0" fontId="3" fillId="33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 horizontal="center"/>
    </xf>
    <xf numFmtId="2" fontId="4" fillId="37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49" fontId="6" fillId="35" borderId="10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textRotation="90" wrapText="1"/>
    </xf>
    <xf numFmtId="0" fontId="4" fillId="37" borderId="1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vertical="center" textRotation="90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4" borderId="12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textRotation="90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 vertical="top"/>
    </xf>
    <xf numFmtId="49" fontId="3" fillId="0" borderId="18" xfId="0" applyNumberFormat="1" applyFont="1" applyBorder="1" applyAlignment="1">
      <alignment vertical="top"/>
    </xf>
    <xf numFmtId="49" fontId="3" fillId="0" borderId="18" xfId="0" applyNumberFormat="1" applyFont="1" applyBorder="1" applyAlignment="1">
      <alignment vertical="top" wrapText="1"/>
    </xf>
    <xf numFmtId="165" fontId="3" fillId="0" borderId="18" xfId="0" applyNumberFormat="1" applyFont="1" applyBorder="1" applyAlignment="1">
      <alignment vertical="top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wrapText="1"/>
    </xf>
    <xf numFmtId="49" fontId="3" fillId="0" borderId="18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język niemiecki PR - kwiecień 2018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065"/>
          <c:w val="0.9385"/>
          <c:h val="0.8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Arkusz3!$H$21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Arkusz3!$G$22:$G$55</c:f>
              <c:strCache>
                <c:ptCount val="34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3.1</c:v>
                </c:pt>
                <c:pt idx="11">
                  <c:v>3.2</c:v>
                </c:pt>
                <c:pt idx="12">
                  <c:v>3.3</c:v>
                </c:pt>
                <c:pt idx="13">
                  <c:v>4.1</c:v>
                </c:pt>
                <c:pt idx="14">
                  <c:v>4.2</c:v>
                </c:pt>
                <c:pt idx="15">
                  <c:v>4.3</c:v>
                </c:pt>
                <c:pt idx="16">
                  <c:v>4.4</c:v>
                </c:pt>
                <c:pt idx="17">
                  <c:v>5.1</c:v>
                </c:pt>
                <c:pt idx="18">
                  <c:v>5.2</c:v>
                </c:pt>
                <c:pt idx="19">
                  <c:v>5.3</c:v>
                </c:pt>
                <c:pt idx="20">
                  <c:v>6.1</c:v>
                </c:pt>
                <c:pt idx="21">
                  <c:v>6.2</c:v>
                </c:pt>
                <c:pt idx="22">
                  <c:v>6.3</c:v>
                </c:pt>
                <c:pt idx="23">
                  <c:v>6.4</c:v>
                </c:pt>
                <c:pt idx="24">
                  <c:v>6.5</c:v>
                </c:pt>
                <c:pt idx="25">
                  <c:v>7.1</c:v>
                </c:pt>
                <c:pt idx="26">
                  <c:v>7.2</c:v>
                </c:pt>
                <c:pt idx="27">
                  <c:v>7.3</c:v>
                </c:pt>
                <c:pt idx="28">
                  <c:v>7.4</c:v>
                </c:pt>
                <c:pt idx="29">
                  <c:v>7.5</c:v>
                </c:pt>
                <c:pt idx="30">
                  <c:v>8.1 Treść</c:v>
                </c:pt>
                <c:pt idx="31">
                  <c:v>8.2 Spójność</c:v>
                </c:pt>
                <c:pt idx="32">
                  <c:v>8.3 Zakres </c:v>
                </c:pt>
                <c:pt idx="33">
                  <c:v>8.4 Poprawność</c:v>
                </c:pt>
              </c:strCache>
            </c:strRef>
          </c:cat>
          <c:val>
            <c:numRef>
              <c:f>Arkusz3!$H$22:$H$55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49290562"/>
        <c:axId val="40961875"/>
      </c:barChart>
      <c:catAx>
        <c:axId val="492905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61875"/>
        <c:crossesAt val="0"/>
        <c:auto val="1"/>
        <c:lblOffset val="100"/>
        <c:tickLblSkip val="1"/>
        <c:noMultiLvlLbl val="0"/>
      </c:catAx>
      <c:valAx>
        <c:axId val="40961875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9056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1 - 5 - język niemiecki PR - kwiecień 2018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47"/>
          <c:w val="0.908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Arkusz3!$O$21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Arkusz3!$N$22:$N$41</c:f>
              <c:strCache>
                <c:ptCount val="20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3.1</c:v>
                </c:pt>
                <c:pt idx="11">
                  <c:v>3.2</c:v>
                </c:pt>
                <c:pt idx="12">
                  <c:v>3.3</c:v>
                </c:pt>
                <c:pt idx="13">
                  <c:v>4.1</c:v>
                </c:pt>
                <c:pt idx="14">
                  <c:v>4.2</c:v>
                </c:pt>
                <c:pt idx="15">
                  <c:v>4.3</c:v>
                </c:pt>
                <c:pt idx="16">
                  <c:v>4.4</c:v>
                </c:pt>
                <c:pt idx="17">
                  <c:v>5.1</c:v>
                </c:pt>
                <c:pt idx="18">
                  <c:v>5.2</c:v>
                </c:pt>
                <c:pt idx="19">
                  <c:v>5.3</c:v>
                </c:pt>
              </c:strCache>
            </c:strRef>
          </c:cat>
          <c:val>
            <c:numRef>
              <c:f>Arkusz3!$O$22:$O$41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Arkusz3!$P$21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Arkusz3!$N$22:$N$41</c:f>
              <c:strCache>
                <c:ptCount val="20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3.1</c:v>
                </c:pt>
                <c:pt idx="11">
                  <c:v>3.2</c:v>
                </c:pt>
                <c:pt idx="12">
                  <c:v>3.3</c:v>
                </c:pt>
                <c:pt idx="13">
                  <c:v>4.1</c:v>
                </c:pt>
                <c:pt idx="14">
                  <c:v>4.2</c:v>
                </c:pt>
                <c:pt idx="15">
                  <c:v>4.3</c:v>
                </c:pt>
                <c:pt idx="16">
                  <c:v>4.4</c:v>
                </c:pt>
                <c:pt idx="17">
                  <c:v>5.1</c:v>
                </c:pt>
                <c:pt idx="18">
                  <c:v>5.2</c:v>
                </c:pt>
                <c:pt idx="19">
                  <c:v>5.3</c:v>
                </c:pt>
              </c:strCache>
            </c:strRef>
          </c:cat>
          <c:val>
            <c:numRef>
              <c:f>Arkusz3!$P$22:$P$41</c:f>
              <c:numCache>
                <c:ptCount val="20"/>
                <c:pt idx="0">
                  <c:v>0.66</c:v>
                </c:pt>
                <c:pt idx="1">
                  <c:v>0.74</c:v>
                </c:pt>
                <c:pt idx="2">
                  <c:v>0.35</c:v>
                </c:pt>
                <c:pt idx="3">
                  <c:v>0.8</c:v>
                </c:pt>
                <c:pt idx="4">
                  <c:v>0.55</c:v>
                </c:pt>
                <c:pt idx="5">
                  <c:v>0.31</c:v>
                </c:pt>
                <c:pt idx="6">
                  <c:v>0.5</c:v>
                </c:pt>
                <c:pt idx="7">
                  <c:v>0.52</c:v>
                </c:pt>
                <c:pt idx="8">
                  <c:v>0.42</c:v>
                </c:pt>
                <c:pt idx="9">
                  <c:v>0.37</c:v>
                </c:pt>
                <c:pt idx="10">
                  <c:v>0.34</c:v>
                </c:pt>
                <c:pt idx="11">
                  <c:v>0.51</c:v>
                </c:pt>
                <c:pt idx="12">
                  <c:v>0.35</c:v>
                </c:pt>
                <c:pt idx="13">
                  <c:v>0.36</c:v>
                </c:pt>
                <c:pt idx="14">
                  <c:v>0.5</c:v>
                </c:pt>
                <c:pt idx="15">
                  <c:v>0.51</c:v>
                </c:pt>
                <c:pt idx="16">
                  <c:v>0.41</c:v>
                </c:pt>
                <c:pt idx="17">
                  <c:v>0.61</c:v>
                </c:pt>
                <c:pt idx="18">
                  <c:v>0.73</c:v>
                </c:pt>
                <c:pt idx="19">
                  <c:v>0.49</c:v>
                </c:pt>
              </c:numCache>
            </c:numRef>
          </c:val>
        </c:ser>
        <c:ser>
          <c:idx val="2"/>
          <c:order val="2"/>
          <c:tx>
            <c:strRef>
              <c:f>Arkusz3!$Q$21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Arkusz3!$N$22:$N$41</c:f>
              <c:strCache>
                <c:ptCount val="20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3.1</c:v>
                </c:pt>
                <c:pt idx="11">
                  <c:v>3.2</c:v>
                </c:pt>
                <c:pt idx="12">
                  <c:v>3.3</c:v>
                </c:pt>
                <c:pt idx="13">
                  <c:v>4.1</c:v>
                </c:pt>
                <c:pt idx="14">
                  <c:v>4.2</c:v>
                </c:pt>
                <c:pt idx="15">
                  <c:v>4.3</c:v>
                </c:pt>
                <c:pt idx="16">
                  <c:v>4.4</c:v>
                </c:pt>
                <c:pt idx="17">
                  <c:v>5.1</c:v>
                </c:pt>
                <c:pt idx="18">
                  <c:v>5.2</c:v>
                </c:pt>
                <c:pt idx="19">
                  <c:v>5.3</c:v>
                </c:pt>
              </c:strCache>
            </c:strRef>
          </c:cat>
          <c:val>
            <c:numRef>
              <c:f>Arkusz3!$Q$22:$Q$41</c:f>
              <c:numCache>
                <c:ptCount val="20"/>
                <c:pt idx="0">
                  <c:v>0.71</c:v>
                </c:pt>
                <c:pt idx="1">
                  <c:v>0.76</c:v>
                </c:pt>
                <c:pt idx="2">
                  <c:v>0.44</c:v>
                </c:pt>
                <c:pt idx="3">
                  <c:v>0.77</c:v>
                </c:pt>
                <c:pt idx="4">
                  <c:v>0.52</c:v>
                </c:pt>
                <c:pt idx="5">
                  <c:v>0.37</c:v>
                </c:pt>
                <c:pt idx="6">
                  <c:v>0.5</c:v>
                </c:pt>
                <c:pt idx="7">
                  <c:v>0.54</c:v>
                </c:pt>
                <c:pt idx="8">
                  <c:v>0.48</c:v>
                </c:pt>
                <c:pt idx="9">
                  <c:v>0.39</c:v>
                </c:pt>
                <c:pt idx="10">
                  <c:v>0.37</c:v>
                </c:pt>
                <c:pt idx="11">
                  <c:v>0.5</c:v>
                </c:pt>
                <c:pt idx="12">
                  <c:v>0.38</c:v>
                </c:pt>
                <c:pt idx="13">
                  <c:v>0.41</c:v>
                </c:pt>
                <c:pt idx="14">
                  <c:v>0.55</c:v>
                </c:pt>
                <c:pt idx="15">
                  <c:v>0.51</c:v>
                </c:pt>
                <c:pt idx="16">
                  <c:v>0.43</c:v>
                </c:pt>
                <c:pt idx="17">
                  <c:v>0.6</c:v>
                </c:pt>
                <c:pt idx="18">
                  <c:v>0.7</c:v>
                </c:pt>
                <c:pt idx="19">
                  <c:v>0.51</c:v>
                </c:pt>
              </c:numCache>
            </c:numRef>
          </c:val>
        </c:ser>
        <c:gapWidth val="100"/>
        <c:axId val="33112556"/>
        <c:axId val="29577549"/>
      </c:barChart>
      <c:catAx>
        <c:axId val="33112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9577549"/>
        <c:crossesAt val="0"/>
        <c:auto val="1"/>
        <c:lblOffset val="100"/>
        <c:tickLblSkip val="1"/>
        <c:noMultiLvlLbl val="0"/>
      </c:catAx>
      <c:valAx>
        <c:axId val="2957754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3112556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575"/>
          <c:y val="0.4585"/>
          <c:w val="0.06125"/>
          <c:h val="0.0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6 - 8 - język niemiecki PR - kwiecień 2018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775"/>
          <c:w val="0.8792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Arkusz3!$O$42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Arkusz3!$N$43:$N$56</c:f>
              <c:strCache>
                <c:ptCount val="14"/>
                <c:pt idx="0">
                  <c:v>6.1</c:v>
                </c:pt>
                <c:pt idx="1">
                  <c:v>6.2</c:v>
                </c:pt>
                <c:pt idx="2">
                  <c:v>6.3</c:v>
                </c:pt>
                <c:pt idx="3">
                  <c:v>6.4</c:v>
                </c:pt>
                <c:pt idx="4">
                  <c:v>6.5</c:v>
                </c:pt>
                <c:pt idx="5">
                  <c:v>7.1</c:v>
                </c:pt>
                <c:pt idx="6">
                  <c:v>7.2</c:v>
                </c:pt>
                <c:pt idx="7">
                  <c:v>7.3</c:v>
                </c:pt>
                <c:pt idx="8">
                  <c:v>7.4</c:v>
                </c:pt>
                <c:pt idx="9">
                  <c:v>7.5</c:v>
                </c:pt>
                <c:pt idx="10">
                  <c:v>Treść</c:v>
                </c:pt>
                <c:pt idx="11">
                  <c:v>Spójność</c:v>
                </c:pt>
                <c:pt idx="12">
                  <c:v>Zakres </c:v>
                </c:pt>
                <c:pt idx="13">
                  <c:v>Poprawność</c:v>
                </c:pt>
              </c:strCache>
            </c:strRef>
          </c:cat>
          <c:val>
            <c:numRef>
              <c:f>Arkusz3!$O$43:$O$56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Arkusz3!$P$42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Arkusz3!$N$43:$N$56</c:f>
              <c:strCache>
                <c:ptCount val="14"/>
                <c:pt idx="0">
                  <c:v>6.1</c:v>
                </c:pt>
                <c:pt idx="1">
                  <c:v>6.2</c:v>
                </c:pt>
                <c:pt idx="2">
                  <c:v>6.3</c:v>
                </c:pt>
                <c:pt idx="3">
                  <c:v>6.4</c:v>
                </c:pt>
                <c:pt idx="4">
                  <c:v>6.5</c:v>
                </c:pt>
                <c:pt idx="5">
                  <c:v>7.1</c:v>
                </c:pt>
                <c:pt idx="6">
                  <c:v>7.2</c:v>
                </c:pt>
                <c:pt idx="7">
                  <c:v>7.3</c:v>
                </c:pt>
                <c:pt idx="8">
                  <c:v>7.4</c:v>
                </c:pt>
                <c:pt idx="9">
                  <c:v>7.5</c:v>
                </c:pt>
                <c:pt idx="10">
                  <c:v>Treść</c:v>
                </c:pt>
                <c:pt idx="11">
                  <c:v>Spójność</c:v>
                </c:pt>
                <c:pt idx="12">
                  <c:v>Zakres </c:v>
                </c:pt>
                <c:pt idx="13">
                  <c:v>Poprawność</c:v>
                </c:pt>
              </c:strCache>
            </c:strRef>
          </c:cat>
          <c:val>
            <c:numRef>
              <c:f>Arkusz3!$P$43:$P$56</c:f>
              <c:numCache>
                <c:ptCount val="14"/>
                <c:pt idx="0">
                  <c:v>0.14</c:v>
                </c:pt>
                <c:pt idx="1">
                  <c:v>0.23</c:v>
                </c:pt>
                <c:pt idx="2">
                  <c:v>0.25</c:v>
                </c:pt>
                <c:pt idx="3">
                  <c:v>0.25</c:v>
                </c:pt>
                <c:pt idx="4">
                  <c:v>0.26</c:v>
                </c:pt>
                <c:pt idx="5">
                  <c:v>0.22</c:v>
                </c:pt>
                <c:pt idx="6">
                  <c:v>0.09</c:v>
                </c:pt>
                <c:pt idx="7">
                  <c:v>0.18</c:v>
                </c:pt>
                <c:pt idx="8">
                  <c:v>0.1</c:v>
                </c:pt>
                <c:pt idx="9">
                  <c:v>0.08</c:v>
                </c:pt>
                <c:pt idx="10">
                  <c:v>0.36</c:v>
                </c:pt>
                <c:pt idx="11">
                  <c:v>0.48</c:v>
                </c:pt>
                <c:pt idx="12">
                  <c:v>0.42</c:v>
                </c:pt>
                <c:pt idx="13">
                  <c:v>0.36</c:v>
                </c:pt>
              </c:numCache>
            </c:numRef>
          </c:val>
        </c:ser>
        <c:ser>
          <c:idx val="2"/>
          <c:order val="2"/>
          <c:tx>
            <c:strRef>
              <c:f>Arkusz3!$Q$42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Arkusz3!$N$43:$N$56</c:f>
              <c:strCache>
                <c:ptCount val="14"/>
                <c:pt idx="0">
                  <c:v>6.1</c:v>
                </c:pt>
                <c:pt idx="1">
                  <c:v>6.2</c:v>
                </c:pt>
                <c:pt idx="2">
                  <c:v>6.3</c:v>
                </c:pt>
                <c:pt idx="3">
                  <c:v>6.4</c:v>
                </c:pt>
                <c:pt idx="4">
                  <c:v>6.5</c:v>
                </c:pt>
                <c:pt idx="5">
                  <c:v>7.1</c:v>
                </c:pt>
                <c:pt idx="6">
                  <c:v>7.2</c:v>
                </c:pt>
                <c:pt idx="7">
                  <c:v>7.3</c:v>
                </c:pt>
                <c:pt idx="8">
                  <c:v>7.4</c:v>
                </c:pt>
                <c:pt idx="9">
                  <c:v>7.5</c:v>
                </c:pt>
                <c:pt idx="10">
                  <c:v>Treść</c:v>
                </c:pt>
                <c:pt idx="11">
                  <c:v>Spójność</c:v>
                </c:pt>
                <c:pt idx="12">
                  <c:v>Zakres </c:v>
                </c:pt>
                <c:pt idx="13">
                  <c:v>Poprawność</c:v>
                </c:pt>
              </c:strCache>
            </c:strRef>
          </c:cat>
          <c:val>
            <c:numRef>
              <c:f>Arkusz3!$Q$43:$Q$56</c:f>
              <c:numCache>
                <c:ptCount val="14"/>
                <c:pt idx="0">
                  <c:v>0.2</c:v>
                </c:pt>
                <c:pt idx="1">
                  <c:v>0.26</c:v>
                </c:pt>
                <c:pt idx="2">
                  <c:v>0.26</c:v>
                </c:pt>
                <c:pt idx="3">
                  <c:v>0.29</c:v>
                </c:pt>
                <c:pt idx="4">
                  <c:v>0.3</c:v>
                </c:pt>
                <c:pt idx="5">
                  <c:v>0.25</c:v>
                </c:pt>
                <c:pt idx="6">
                  <c:v>0.13</c:v>
                </c:pt>
                <c:pt idx="7">
                  <c:v>0.21</c:v>
                </c:pt>
                <c:pt idx="8">
                  <c:v>0.12</c:v>
                </c:pt>
                <c:pt idx="9">
                  <c:v>0.08</c:v>
                </c:pt>
                <c:pt idx="10">
                  <c:v>0.39</c:v>
                </c:pt>
                <c:pt idx="11">
                  <c:v>0.49</c:v>
                </c:pt>
                <c:pt idx="12">
                  <c:v>0.42</c:v>
                </c:pt>
                <c:pt idx="13">
                  <c:v>0.36</c:v>
                </c:pt>
              </c:numCache>
            </c:numRef>
          </c:val>
        </c:ser>
        <c:gapWidth val="100"/>
        <c:axId val="64871350"/>
        <c:axId val="46971239"/>
      </c:barChart>
      <c:catAx>
        <c:axId val="64871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6971239"/>
        <c:crossesAt val="0"/>
        <c:auto val="1"/>
        <c:lblOffset val="100"/>
        <c:tickLblSkip val="1"/>
        <c:noMultiLvlLbl val="0"/>
      </c:catAx>
      <c:valAx>
        <c:axId val="4697123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4871350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165"/>
          <c:y val="0.44075"/>
          <c:w val="0.08025"/>
          <c:h val="0.1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niemiecki PR - kwiecień 2018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35"/>
          <c:w val="0.97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Arkusz3!$D$21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Arkusz3!$C$22:$C$29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Arkusz3!$D$22:$D$29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axId val="20087968"/>
        <c:axId val="46573985"/>
      </c:barChart>
      <c:catAx>
        <c:axId val="20087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6573985"/>
        <c:crossesAt val="0"/>
        <c:auto val="1"/>
        <c:lblOffset val="100"/>
        <c:tickLblSkip val="1"/>
        <c:noMultiLvlLbl val="0"/>
      </c:catAx>
      <c:valAx>
        <c:axId val="46573985"/>
        <c:scaling>
          <c:orientation val="minMax"/>
          <c:max val="1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008796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niemiecki - kwiecień 2018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2"/>
          <c:w val="0.83825"/>
          <c:h val="0.8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Arkusz3!$O$4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Arkusz3!$N$5:$N$12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Arkusz3!$O$5:$O$12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Arkusz3!$P$4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Arkusz3!$N$5:$N$12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Arkusz3!$P$5:$P$12</c:f>
              <c:numCache>
                <c:ptCount val="8"/>
                <c:pt idx="0">
                  <c:v>0.57</c:v>
                </c:pt>
                <c:pt idx="1">
                  <c:v>0.45</c:v>
                </c:pt>
                <c:pt idx="2">
                  <c:v>0.4</c:v>
                </c:pt>
                <c:pt idx="3">
                  <c:v>0.45</c:v>
                </c:pt>
                <c:pt idx="4">
                  <c:v>0.61</c:v>
                </c:pt>
                <c:pt idx="5">
                  <c:v>0.23</c:v>
                </c:pt>
                <c:pt idx="6">
                  <c:v>0.13</c:v>
                </c:pt>
                <c:pt idx="7">
                  <c:v>0.4</c:v>
                </c:pt>
              </c:numCache>
            </c:numRef>
          </c:val>
        </c:ser>
        <c:ser>
          <c:idx val="2"/>
          <c:order val="2"/>
          <c:tx>
            <c:strRef>
              <c:f>Arkusz3!$Q$4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Arkusz3!$N$5:$N$12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Arkusz3!$Q$5:$Q$12</c:f>
              <c:numCache>
                <c:ptCount val="8"/>
                <c:pt idx="0">
                  <c:v>0.6</c:v>
                </c:pt>
                <c:pt idx="1">
                  <c:v>0.48</c:v>
                </c:pt>
                <c:pt idx="2">
                  <c:v>0.42</c:v>
                </c:pt>
                <c:pt idx="3">
                  <c:v>0.48</c:v>
                </c:pt>
                <c:pt idx="4">
                  <c:v>0.6</c:v>
                </c:pt>
                <c:pt idx="5">
                  <c:v>0.26</c:v>
                </c:pt>
                <c:pt idx="6">
                  <c:v>0.16</c:v>
                </c:pt>
                <c:pt idx="7">
                  <c:v>0.41</c:v>
                </c:pt>
              </c:numCache>
            </c:numRef>
          </c:val>
        </c:ser>
        <c:gapWidth val="100"/>
        <c:axId val="16512682"/>
        <c:axId val="14396411"/>
      </c:barChart>
      <c:catAx>
        <c:axId val="16512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 zadania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4396411"/>
        <c:crossesAt val="0"/>
        <c:auto val="1"/>
        <c:lblOffset val="100"/>
        <c:tickLblSkip val="1"/>
        <c:noMultiLvlLbl val="0"/>
      </c:catAx>
      <c:valAx>
        <c:axId val="14396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651268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59"/>
          <c:w val="0.108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język niemiecki PR - kwiecień 2018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98"/>
          <c:w val="0.9487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458836"/>
        <c:axId val="25258613"/>
      </c:barChart>
      <c:catAx>
        <c:axId val="6245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8613"/>
        <c:crossesAt val="0"/>
        <c:auto val="1"/>
        <c:lblOffset val="100"/>
        <c:tickLblSkip val="1"/>
        <c:noMultiLvlLbl val="0"/>
      </c:catAx>
      <c:valAx>
        <c:axId val="2525861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8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- język niemiecki PR - kwiecień 2018
</a:t>
            </a:r>
          </a:p>
        </c:rich>
      </c:tx>
      <c:layout>
        <c:manualLayout>
          <c:xMode val="factor"/>
          <c:yMode val="factor"/>
          <c:x val="0.019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3575"/>
          <c:w val="0.871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Arkusz3!$E$3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Arkusz3!$E$4:$E$7</c:f>
              <c:numCache>
                <c:ptCount val="4"/>
                <c:pt idx="0">
                  <c:v>0.52</c:v>
                </c:pt>
                <c:pt idx="1">
                  <c:v>0.48</c:v>
                </c:pt>
                <c:pt idx="2">
                  <c:v>0.18</c:v>
                </c:pt>
                <c:pt idx="3">
                  <c:v>0.4</c:v>
                </c:pt>
              </c:numCache>
            </c:numRef>
          </c:val>
        </c:ser>
        <c:ser>
          <c:idx val="2"/>
          <c:order val="2"/>
          <c:tx>
            <c:strRef>
              <c:f>Arkusz3!$G$3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Arkusz3!$G$4:$G$7</c:f>
              <c:numCache>
                <c:ptCount val="4"/>
                <c:pt idx="0">
                  <c:v>0.55</c:v>
                </c:pt>
                <c:pt idx="1">
                  <c:v>0.5</c:v>
                </c:pt>
                <c:pt idx="2">
                  <c:v>0.21</c:v>
                </c:pt>
                <c:pt idx="3">
                  <c:v>0.41</c:v>
                </c:pt>
              </c:numCache>
            </c:numRef>
          </c:val>
        </c:ser>
        <c:gapWidth val="100"/>
        <c:axId val="26000926"/>
        <c:axId val="32681743"/>
      </c:barChart>
      <c:catAx>
        <c:axId val="26000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2681743"/>
        <c:crossesAt val="0"/>
        <c:auto val="1"/>
        <c:lblOffset val="100"/>
        <c:tickLblSkip val="1"/>
        <c:noMultiLvlLbl val="0"/>
      </c:catAx>
      <c:valAx>
        <c:axId val="3268174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6000926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1"/>
          <c:y val="0.53225"/>
          <c:w val="0.08625"/>
          <c:h val="0.1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wymagań ogólnych  język niemiecki PR - kwiecień 2018 </a:t>
            </a:r>
          </a:p>
        </c:rich>
      </c:tx>
      <c:layout>
        <c:manualLayout>
          <c:xMode val="factor"/>
          <c:yMode val="factor"/>
          <c:x val="-0.008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05"/>
          <c:w val="0.9487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Arkusz3!$D$10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Arkusz3!$C$11:$C$13</c:f>
              <c:strCache>
                <c:ptCount val="3"/>
                <c:pt idx="0">
                  <c:v>I. Znajomość środków językowych</c:v>
                </c:pt>
                <c:pt idx="1">
                  <c:v>II. Rozumienie wypowiedzi</c:v>
                </c:pt>
                <c:pt idx="2">
                  <c:v>III. Tworzenie wypowiedzi</c:v>
                </c:pt>
              </c:strCache>
            </c:strRef>
          </c:cat>
          <c:val>
            <c:numRef>
              <c:f>Arkusz3!$D$11:$D$13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5700232"/>
        <c:axId val="29975497"/>
      </c:barChart>
      <c:catAx>
        <c:axId val="25700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75497"/>
        <c:crossesAt val="0"/>
        <c:auto val="1"/>
        <c:lblOffset val="100"/>
        <c:tickLblSkip val="1"/>
        <c:noMultiLvlLbl val="0"/>
      </c:catAx>
      <c:valAx>
        <c:axId val="2997549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002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wymagań szczegółowych język niemiecki PR - kwiecień 2018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125"/>
          <c:y val="0.13725"/>
          <c:w val="0.682"/>
          <c:h val="0.83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Arkusz3!$L$4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Arkusz3!$K$5:$K$11</c:f>
              <c:strCache>
                <c:ptCount val="7"/>
                <c:pt idx="0">
                  <c:v>1.Uczeń posługuje się podstawowym zasobem środków językowych (leksykalnych, gramatycznych, ortograficznych).</c:v>
                </c:pt>
                <c:pt idx="1">
                  <c:v>2.2) Uczeń określa główną myśl tekstu.</c:v>
                </c:pt>
                <c:pt idx="2">
                  <c:v>2.3) Uczeń znajduje w tekście określone informacje.</c:v>
                </c:pt>
                <c:pt idx="3">
                  <c:v>2.5) Uczeń określa kontekst wypowiedzi.</c:v>
                </c:pt>
                <c:pt idx="4">
                  <c:v>3.2) Uczeń określa główną myśl poszczególnych części tekstu.</c:v>
                </c:pt>
                <c:pt idx="5">
                  <c:v>3.3) Uczeń znajduje w tekście określone informacje. </c:v>
                </c:pt>
                <c:pt idx="6">
                  <c:v>3.6) Uczeń rozpoznaje związki pomiędzy poszczególnymi częściami tekstu.</c:v>
                </c:pt>
              </c:strCache>
            </c:strRef>
          </c:cat>
          <c:val>
            <c:numRef>
              <c:f>Arkusz3!$L$5:$L$11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344018"/>
        <c:axId val="12096163"/>
      </c:barChart>
      <c:catAx>
        <c:axId val="1344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96163"/>
        <c:crossesAt val="0"/>
        <c:auto val="1"/>
        <c:lblOffset val="100"/>
        <c:tickLblSkip val="1"/>
        <c:noMultiLvlLbl val="0"/>
      </c:catAx>
      <c:valAx>
        <c:axId val="12096163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01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142875</xdr:rowOff>
    </xdr:from>
    <xdr:to>
      <xdr:col>7</xdr:col>
      <xdr:colOff>400050</xdr:colOff>
      <xdr:row>54</xdr:row>
      <xdr:rowOff>0</xdr:rowOff>
    </xdr:to>
    <xdr:graphicFrame>
      <xdr:nvGraphicFramePr>
        <xdr:cNvPr id="1" name="Wykres 1"/>
        <xdr:cNvGraphicFramePr/>
      </xdr:nvGraphicFramePr>
      <xdr:xfrm>
        <a:off x="228600" y="142875"/>
        <a:ext cx="5572125" cy="860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10</xdr:row>
      <xdr:rowOff>161925</xdr:rowOff>
    </xdr:from>
    <xdr:to>
      <xdr:col>19</xdr:col>
      <xdr:colOff>657225</xdr:colOff>
      <xdr:row>49</xdr:row>
      <xdr:rowOff>19050</xdr:rowOff>
    </xdr:to>
    <xdr:graphicFrame>
      <xdr:nvGraphicFramePr>
        <xdr:cNvPr id="1" name="Wykres 1"/>
        <xdr:cNvGraphicFramePr/>
      </xdr:nvGraphicFramePr>
      <xdr:xfrm>
        <a:off x="771525" y="2247900"/>
        <a:ext cx="155733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15</xdr:col>
      <xdr:colOff>666750</xdr:colOff>
      <xdr:row>35</xdr:row>
      <xdr:rowOff>142875</xdr:rowOff>
    </xdr:to>
    <xdr:graphicFrame>
      <xdr:nvGraphicFramePr>
        <xdr:cNvPr id="1" name="Wykres 1"/>
        <xdr:cNvGraphicFramePr/>
      </xdr:nvGraphicFramePr>
      <xdr:xfrm>
        <a:off x="809625" y="38100"/>
        <a:ext cx="11430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114300</xdr:rowOff>
    </xdr:from>
    <xdr:to>
      <xdr:col>12</xdr:col>
      <xdr:colOff>0</xdr:colOff>
      <xdr:row>36</xdr:row>
      <xdr:rowOff>19050</xdr:rowOff>
    </xdr:to>
    <xdr:graphicFrame>
      <xdr:nvGraphicFramePr>
        <xdr:cNvPr id="1" name="Wykres 1"/>
        <xdr:cNvGraphicFramePr/>
      </xdr:nvGraphicFramePr>
      <xdr:xfrm>
        <a:off x="1581150" y="800100"/>
        <a:ext cx="76771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0</xdr:row>
      <xdr:rowOff>28575</xdr:rowOff>
    </xdr:from>
    <xdr:to>
      <xdr:col>12</xdr:col>
      <xdr:colOff>57150</xdr:colOff>
      <xdr:row>38</xdr:row>
      <xdr:rowOff>9525</xdr:rowOff>
    </xdr:to>
    <xdr:graphicFrame>
      <xdr:nvGraphicFramePr>
        <xdr:cNvPr id="1" name="Wykres 1"/>
        <xdr:cNvGraphicFramePr/>
      </xdr:nvGraphicFramePr>
      <xdr:xfrm>
        <a:off x="809625" y="28575"/>
        <a:ext cx="85058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142875</xdr:rowOff>
    </xdr:from>
    <xdr:to>
      <xdr:col>10</xdr:col>
      <xdr:colOff>504825</xdr:colOff>
      <xdr:row>30</xdr:row>
      <xdr:rowOff>152400</xdr:rowOff>
    </xdr:to>
    <xdr:graphicFrame>
      <xdr:nvGraphicFramePr>
        <xdr:cNvPr id="1" name="Wykres 1"/>
        <xdr:cNvGraphicFramePr/>
      </xdr:nvGraphicFramePr>
      <xdr:xfrm>
        <a:off x="342900" y="142875"/>
        <a:ext cx="78771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10</xdr:row>
      <xdr:rowOff>85725</xdr:rowOff>
    </xdr:from>
    <xdr:to>
      <xdr:col>18</xdr:col>
      <xdr:colOff>95250</xdr:colOff>
      <xdr:row>41</xdr:row>
      <xdr:rowOff>85725</xdr:rowOff>
    </xdr:to>
    <xdr:graphicFrame>
      <xdr:nvGraphicFramePr>
        <xdr:cNvPr id="1" name="Wykres 1"/>
        <xdr:cNvGraphicFramePr/>
      </xdr:nvGraphicFramePr>
      <xdr:xfrm>
        <a:off x="3352800" y="1704975"/>
        <a:ext cx="106299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142875</xdr:rowOff>
    </xdr:from>
    <xdr:to>
      <xdr:col>10</xdr:col>
      <xdr:colOff>504825</xdr:colOff>
      <xdr:row>35</xdr:row>
      <xdr:rowOff>9525</xdr:rowOff>
    </xdr:to>
    <xdr:graphicFrame>
      <xdr:nvGraphicFramePr>
        <xdr:cNvPr id="1" name="Wykres 1"/>
        <xdr:cNvGraphicFramePr/>
      </xdr:nvGraphicFramePr>
      <xdr:xfrm>
        <a:off x="342900" y="142875"/>
        <a:ext cx="78771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</xdr:row>
      <xdr:rowOff>104775</xdr:rowOff>
    </xdr:from>
    <xdr:to>
      <xdr:col>13</xdr:col>
      <xdr:colOff>714375</xdr:colOff>
      <xdr:row>37</xdr:row>
      <xdr:rowOff>28575</xdr:rowOff>
    </xdr:to>
    <xdr:graphicFrame>
      <xdr:nvGraphicFramePr>
        <xdr:cNvPr id="1" name="Wykres 1"/>
        <xdr:cNvGraphicFramePr/>
      </xdr:nvGraphicFramePr>
      <xdr:xfrm>
        <a:off x="1314450" y="266700"/>
        <a:ext cx="94297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89.8515625" style="0" customWidth="1"/>
  </cols>
  <sheetData>
    <row r="1" ht="21" customHeight="1">
      <c r="A1" s="1" t="s">
        <v>156</v>
      </c>
    </row>
    <row r="3" ht="48.75" customHeight="1">
      <c r="A3" s="2" t="s">
        <v>157</v>
      </c>
    </row>
    <row r="4" ht="31.5">
      <c r="A4" s="2" t="s">
        <v>0</v>
      </c>
    </row>
    <row r="5" ht="60" customHeight="1">
      <c r="A5" s="2" t="s">
        <v>1</v>
      </c>
    </row>
    <row r="6" ht="47.25">
      <c r="A6" s="2" t="s">
        <v>2</v>
      </c>
    </row>
    <row r="7" ht="31.5">
      <c r="A7" s="2" t="s">
        <v>3</v>
      </c>
    </row>
    <row r="9" ht="15.75">
      <c r="A9" s="1" t="s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L5" sqref="L5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6298611111111111" bottom="0.6201388888888889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2">
      <selection activeCell="Q12" sqref="Q1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AS56"/>
  <sheetViews>
    <sheetView zoomScale="75" zoomScaleNormal="75" zoomScalePageLayoutView="0" workbookViewId="0" topLeftCell="A1">
      <selection activeCell="V10" sqref="V10"/>
    </sheetView>
  </sheetViews>
  <sheetFormatPr defaultColWidth="9.140625" defaultRowHeight="12.75"/>
  <cols>
    <col min="1" max="1" width="6.421875" style="0" customWidth="1"/>
    <col min="2" max="2" width="7.140625" style="0" customWidth="1"/>
    <col min="3" max="3" width="31.00390625" style="0" customWidth="1"/>
    <col min="4" max="4" width="7.57421875" style="81" customWidth="1"/>
    <col min="5" max="5" width="13.421875" style="81" customWidth="1"/>
    <col min="6" max="6" width="0" style="0" hidden="1" customWidth="1"/>
    <col min="7" max="7" width="11.140625" style="0" customWidth="1"/>
    <col min="8" max="8" width="7.00390625" style="0" customWidth="1"/>
    <col min="9" max="10" width="4.8515625" style="0" customWidth="1"/>
    <col min="11" max="11" width="74.00390625" style="0" customWidth="1"/>
    <col min="12" max="12" width="7.7109375" style="0" customWidth="1"/>
    <col min="13" max="13" width="4.8515625" style="0" customWidth="1"/>
    <col min="14" max="14" width="11.57421875" style="0" customWidth="1"/>
    <col min="15" max="15" width="7.57421875" style="0" customWidth="1"/>
    <col min="16" max="16" width="13.00390625" style="0" customWidth="1"/>
    <col min="17" max="43" width="4.8515625" style="0" customWidth="1"/>
    <col min="44" max="44" width="5.8515625" style="0" customWidth="1"/>
    <col min="45" max="45" width="4.8515625" style="0" customWidth="1"/>
  </cols>
  <sheetData>
    <row r="2" ht="12.75">
      <c r="C2" t="s">
        <v>12</v>
      </c>
    </row>
    <row r="3" spans="4:14" ht="12.75">
      <c r="D3" s="81" t="s">
        <v>130</v>
      </c>
      <c r="E3" s="81" t="s">
        <v>131</v>
      </c>
      <c r="G3" t="s">
        <v>132</v>
      </c>
      <c r="K3" t="s">
        <v>133</v>
      </c>
      <c r="N3" s="82" t="s">
        <v>134</v>
      </c>
    </row>
    <row r="4" spans="3:17" ht="12.75">
      <c r="C4" t="str">
        <f>Dane!$AL$6</f>
        <v>Rozumienie ze słuchu</v>
      </c>
      <c r="D4" s="81" t="e">
        <f>Dane!$AL$61</f>
        <v>#DIV/0!</v>
      </c>
      <c r="E4" s="81">
        <v>0.52</v>
      </c>
      <c r="G4">
        <v>0.55</v>
      </c>
      <c r="L4" t="s">
        <v>130</v>
      </c>
      <c r="N4" s="83"/>
      <c r="O4" t="s">
        <v>130</v>
      </c>
      <c r="P4" t="s">
        <v>131</v>
      </c>
      <c r="Q4" t="s">
        <v>132</v>
      </c>
    </row>
    <row r="5" spans="3:17" ht="12.75">
      <c r="C5" t="str">
        <f>Dane!$AM$6</f>
        <v>Rozumienie tekstów pisanych</v>
      </c>
      <c r="D5" s="81" t="e">
        <f>Dane!$AM$61</f>
        <v>#DIV/0!</v>
      </c>
      <c r="E5" s="81">
        <v>0.48</v>
      </c>
      <c r="G5" s="81">
        <v>0.5</v>
      </c>
      <c r="K5" t="s">
        <v>135</v>
      </c>
      <c r="L5" s="81" t="e">
        <f>(Dane!$W$61+Dane!$X$61+Dane!$Y$61+Dane!$Z$61+Dane!$AA$61+Dane!$AB$61+Dane!$AC$61+Dane!$AD$61+Dane!$AE$61+Dane!$AF$61)/10</f>
        <v>#DIV/0!</v>
      </c>
      <c r="N5">
        <v>1</v>
      </c>
      <c r="O5" s="83" t="e">
        <f>(Dane!$C$61+Dane!$D$61+Dane!$E$61+Dane!$F$61+Dane!$G$61+Dane!$H$61)/6</f>
        <v>#DIV/0!</v>
      </c>
      <c r="P5" s="81">
        <v>0.57</v>
      </c>
      <c r="Q5" s="81">
        <v>0.6</v>
      </c>
    </row>
    <row r="6" spans="3:17" ht="12.75">
      <c r="C6" t="str">
        <f>Dane!$AN$6</f>
        <v>Znajomość środków językowych</v>
      </c>
      <c r="D6" s="81" t="e">
        <f>Dane!$AN$61</f>
        <v>#DIV/0!</v>
      </c>
      <c r="E6" s="81">
        <v>0.18</v>
      </c>
      <c r="G6" s="81">
        <v>0.21</v>
      </c>
      <c r="K6" t="s">
        <v>153</v>
      </c>
      <c r="L6" s="81" t="e">
        <f>Dane!$H$61</f>
        <v>#DIV/0!</v>
      </c>
      <c r="N6">
        <v>2</v>
      </c>
      <c r="O6" s="83" t="e">
        <f>(Dane!$I$61+Dane!$J$61+Dane!$K$61+Dane!$L$61)/4</f>
        <v>#DIV/0!</v>
      </c>
      <c r="P6">
        <v>0.45</v>
      </c>
      <c r="Q6" s="81">
        <v>0.48</v>
      </c>
    </row>
    <row r="7" spans="3:17" ht="12.75">
      <c r="C7" t="str">
        <f>Dane!$AO$6</f>
        <v>Wypowiedź pisemna</v>
      </c>
      <c r="D7" s="81" t="e">
        <f>Dane!$AO$61</f>
        <v>#DIV/0!</v>
      </c>
      <c r="E7" s="81">
        <v>0.4</v>
      </c>
      <c r="G7" s="81">
        <v>0.41</v>
      </c>
      <c r="K7" t="s">
        <v>136</v>
      </c>
      <c r="L7" s="81" t="e">
        <f>(Dane!$C$61+Dane!$D$61+Dane!$F$61+Dane!$G$61+Dane!$I$61+Dane!$J$61+Dane!$K$61+Dane!$L$61)/8</f>
        <v>#DIV/0!</v>
      </c>
      <c r="N7">
        <v>3</v>
      </c>
      <c r="O7" s="83" t="e">
        <f>(Dane!$M$61+Dane!$N$61+Dane!$O$61)/3</f>
        <v>#DIV/0!</v>
      </c>
      <c r="P7" s="81">
        <v>0.4</v>
      </c>
      <c r="Q7" s="81">
        <v>0.42</v>
      </c>
    </row>
    <row r="8" spans="11:17" ht="12.75">
      <c r="K8" t="s">
        <v>137</v>
      </c>
      <c r="L8" s="81" t="e">
        <f>Dane!$E$61</f>
        <v>#DIV/0!</v>
      </c>
      <c r="N8">
        <v>4</v>
      </c>
      <c r="O8" s="83" t="e">
        <f>(Dane!$P$61+Dane!$Q$61+Dane!$R$61+Dane!$S$61)/4</f>
        <v>#DIV/0!</v>
      </c>
      <c r="P8" s="81">
        <v>0.45</v>
      </c>
      <c r="Q8" s="81">
        <v>0.48</v>
      </c>
    </row>
    <row r="9" spans="3:17" ht="12.75">
      <c r="C9" t="s">
        <v>13</v>
      </c>
      <c r="K9" t="s">
        <v>138</v>
      </c>
      <c r="L9" s="81" t="e">
        <f>(Dane!$M$61+Dane!$N$61+Dane!$O$61)/3</f>
        <v>#DIV/0!</v>
      </c>
      <c r="N9">
        <v>5</v>
      </c>
      <c r="O9" s="83" t="e">
        <f>(Dane!$T$61+Dane!$U$61+Dane!$V$61)/3</f>
        <v>#DIV/0!</v>
      </c>
      <c r="P9">
        <v>0.61</v>
      </c>
      <c r="Q9" s="81">
        <v>0.6</v>
      </c>
    </row>
    <row r="10" spans="4:17" ht="12.75">
      <c r="D10" s="81" t="s">
        <v>130</v>
      </c>
      <c r="K10" t="s">
        <v>139</v>
      </c>
      <c r="L10" s="81" t="e">
        <f>(Dane!$T$61+Dane!$U$61+Dane!$V$61)/3</f>
        <v>#DIV/0!</v>
      </c>
      <c r="N10">
        <v>6</v>
      </c>
      <c r="O10" s="83" t="e">
        <f>(Dane!$W$61+Dane!$X$61+Dane!$Y$61+Dane!$Z$61+Dane!$AA$61)/5</f>
        <v>#DIV/0!</v>
      </c>
      <c r="P10">
        <v>0.23</v>
      </c>
      <c r="Q10" s="81">
        <v>0.26</v>
      </c>
    </row>
    <row r="11" spans="3:17" ht="12.75">
      <c r="C11" t="str">
        <f>Dane!$AP$6</f>
        <v>I. Znajomość środków językowych</v>
      </c>
      <c r="D11" s="81" t="e">
        <f>Dane!$AP$61</f>
        <v>#DIV/0!</v>
      </c>
      <c r="K11" t="s">
        <v>140</v>
      </c>
      <c r="L11" s="81" t="e">
        <f>(Dane!$P$61+Dane!$Q$61+Dane!$R$61+Dane!$S$61)/4</f>
        <v>#DIV/0!</v>
      </c>
      <c r="N11">
        <v>7</v>
      </c>
      <c r="O11" s="81" t="e">
        <f>(Dane!$AB$61+Dane!$AC$61+Dane!$AD$61+Dane!$AE$61+Dane!$AF$61)/5</f>
        <v>#DIV/0!</v>
      </c>
      <c r="P11" s="81">
        <v>0.13</v>
      </c>
      <c r="Q11" s="81">
        <v>0.16</v>
      </c>
    </row>
    <row r="12" spans="3:17" ht="12.75">
      <c r="C12" t="str">
        <f>Dane!$AQ$6</f>
        <v>II. Rozumienie wypowiedzi</v>
      </c>
      <c r="D12" s="81" t="e">
        <f>Dane!$AQ$61</f>
        <v>#DIV/0!</v>
      </c>
      <c r="L12" s="81"/>
      <c r="N12" s="84">
        <v>8</v>
      </c>
      <c r="O12" s="83" t="e">
        <f>(Dane!$AG$61+Dane!$AH$61+Dane!$AI$61+Dane!$AJ$61)/4</f>
        <v>#DIV/0!</v>
      </c>
      <c r="P12" s="81">
        <v>0.4</v>
      </c>
      <c r="Q12" s="81">
        <v>0.41</v>
      </c>
    </row>
    <row r="13" spans="3:4" ht="12.75">
      <c r="C13" t="str">
        <f>Dane!$AR$6</f>
        <v>III. Tworzenie wypowiedzi</v>
      </c>
      <c r="D13" s="81" t="e">
        <f>Dane!$AR$61</f>
        <v>#DIV/0!</v>
      </c>
    </row>
    <row r="14" ht="12.75">
      <c r="L14" s="81"/>
    </row>
    <row r="15" ht="12.75">
      <c r="Z15" s="85"/>
    </row>
    <row r="16" ht="12.75">
      <c r="L16" s="81"/>
    </row>
    <row r="17" ht="12.75">
      <c r="L17" s="81"/>
    </row>
    <row r="19" ht="12.75">
      <c r="L19" s="81"/>
    </row>
    <row r="20" spans="3:14" ht="12.75">
      <c r="C20" s="82" t="s">
        <v>134</v>
      </c>
      <c r="D20"/>
      <c r="G20" s="86" t="s">
        <v>141</v>
      </c>
      <c r="N20" s="86" t="s">
        <v>141</v>
      </c>
    </row>
    <row r="21" spans="3:45" ht="12.75">
      <c r="C21" s="83"/>
      <c r="D21" t="s">
        <v>130</v>
      </c>
      <c r="E21" s="87"/>
      <c r="F21" s="84"/>
      <c r="G21" s="88"/>
      <c r="H21" s="84" t="s">
        <v>130</v>
      </c>
      <c r="I21" s="84"/>
      <c r="J21" s="84"/>
      <c r="L21" s="84"/>
      <c r="M21" s="84"/>
      <c r="N21" s="88"/>
      <c r="O21" s="84" t="s">
        <v>130</v>
      </c>
      <c r="P21" t="s">
        <v>131</v>
      </c>
      <c r="Q21" t="s">
        <v>132</v>
      </c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</row>
    <row r="22" spans="3:45" ht="12.75">
      <c r="C22">
        <v>1</v>
      </c>
      <c r="D22" s="83" t="e">
        <f>(Dane!$C$61+Dane!$D$61+Dane!$E$61+Dane!$F$61+Dane!$G$61+Dane!$H$61)/6</f>
        <v>#DIV/0!</v>
      </c>
      <c r="E22" s="83"/>
      <c r="F22" s="83"/>
      <c r="G22" s="82" t="s">
        <v>142</v>
      </c>
      <c r="H22" s="83" t="e">
        <f>Dane!$C$61</f>
        <v>#DIV/0!</v>
      </c>
      <c r="I22" s="83"/>
      <c r="J22" s="83"/>
      <c r="L22" s="83"/>
      <c r="M22" s="83"/>
      <c r="N22" s="82" t="s">
        <v>142</v>
      </c>
      <c r="O22" s="83" t="e">
        <f>Dane!$C$61</f>
        <v>#DIV/0!</v>
      </c>
      <c r="P22" s="83">
        <v>0.66</v>
      </c>
      <c r="Q22" s="83">
        <v>0.71</v>
      </c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</row>
    <row r="23" spans="3:45" ht="12.75">
      <c r="C23">
        <v>2</v>
      </c>
      <c r="D23" s="83" t="e">
        <f>(Dane!$I$61+Dane!$J$61+Dane!$K$61+Dane!$L$61)/4</f>
        <v>#DIV/0!</v>
      </c>
      <c r="E23" s="83"/>
      <c r="F23" s="83"/>
      <c r="G23" s="82" t="s">
        <v>143</v>
      </c>
      <c r="H23" s="83" t="e">
        <f>Dane!$D$61</f>
        <v>#DIV/0!</v>
      </c>
      <c r="I23" s="83"/>
      <c r="J23" s="83"/>
      <c r="L23" s="83"/>
      <c r="M23" s="83"/>
      <c r="N23" s="82" t="s">
        <v>143</v>
      </c>
      <c r="O23" s="83" t="e">
        <f>Dane!$D$61</f>
        <v>#DIV/0!</v>
      </c>
      <c r="P23" s="83">
        <v>0.74</v>
      </c>
      <c r="Q23" s="83">
        <v>0.76</v>
      </c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</row>
    <row r="24" spans="3:45" ht="12.75">
      <c r="C24">
        <v>3</v>
      </c>
      <c r="D24" s="83" t="e">
        <f>(Dane!$M$61+Dane!$N$61+Dane!$O$61)/3</f>
        <v>#DIV/0!</v>
      </c>
      <c r="E24" s="83"/>
      <c r="F24" s="83"/>
      <c r="G24" s="82" t="s">
        <v>127</v>
      </c>
      <c r="H24" s="83" t="e">
        <f>Dane!$E$61</f>
        <v>#DIV/0!</v>
      </c>
      <c r="I24" s="83"/>
      <c r="J24" s="89"/>
      <c r="K24" s="89"/>
      <c r="L24" s="89"/>
      <c r="M24" s="89"/>
      <c r="N24" s="82" t="s">
        <v>127</v>
      </c>
      <c r="O24" s="83" t="e">
        <f>Dane!$E$61</f>
        <v>#DIV/0!</v>
      </c>
      <c r="P24" s="83">
        <v>0.35</v>
      </c>
      <c r="Q24" s="83">
        <v>0.44</v>
      </c>
      <c r="R24" s="83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</row>
    <row r="25" spans="3:45" ht="12.75">
      <c r="C25">
        <v>4</v>
      </c>
      <c r="D25" s="83" t="e">
        <f>(Dane!$P$61+Dane!$Q$61+Dane!$R$61+Dane!$S$61)/4</f>
        <v>#DIV/0!</v>
      </c>
      <c r="E25" s="83"/>
      <c r="F25" s="90"/>
      <c r="G25" s="82" t="s">
        <v>144</v>
      </c>
      <c r="H25" s="83" t="e">
        <f>Dane!$F$61</f>
        <v>#DIV/0!</v>
      </c>
      <c r="I25" s="90"/>
      <c r="J25" s="90"/>
      <c r="K25" s="90"/>
      <c r="L25" s="90"/>
      <c r="M25" s="90"/>
      <c r="N25" s="82" t="s">
        <v>144</v>
      </c>
      <c r="O25" s="83" t="e">
        <f>Dane!$F$61</f>
        <v>#DIV/0!</v>
      </c>
      <c r="P25" s="81">
        <v>0.8</v>
      </c>
      <c r="Q25" s="81">
        <v>0.77</v>
      </c>
      <c r="R25" s="83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89"/>
      <c r="AS25" s="89"/>
    </row>
    <row r="26" spans="3:45" ht="12.75">
      <c r="C26">
        <v>5</v>
      </c>
      <c r="D26" s="83" t="e">
        <f>(Dane!$T$61+Dane!$U$61+Dane!$V$61)/3</f>
        <v>#DIV/0!</v>
      </c>
      <c r="E26" s="83"/>
      <c r="F26" s="87"/>
      <c r="G26" s="82" t="s">
        <v>145</v>
      </c>
      <c r="H26" s="83" t="e">
        <f>Dane!$G$61</f>
        <v>#DIV/0!</v>
      </c>
      <c r="I26" s="87"/>
      <c r="J26" s="84"/>
      <c r="K26" s="84"/>
      <c r="L26" s="84"/>
      <c r="M26" s="84"/>
      <c r="N26" s="82" t="s">
        <v>145</v>
      </c>
      <c r="O26" s="83" t="e">
        <f>Dane!$G$61</f>
        <v>#DIV/0!</v>
      </c>
      <c r="P26" s="84">
        <v>0.55</v>
      </c>
      <c r="Q26" s="87">
        <v>0.52</v>
      </c>
      <c r="R26" s="87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</row>
    <row r="27" spans="3:45" ht="12.75">
      <c r="C27">
        <v>6</v>
      </c>
      <c r="D27" s="83" t="e">
        <f>(Dane!$W$61+Dane!$X$61+Dane!$Y$61+Dane!$Z$61+Dane!$AA$61)/5</f>
        <v>#DIV/0!</v>
      </c>
      <c r="E27" s="83"/>
      <c r="F27" s="87"/>
      <c r="G27" s="91" t="s">
        <v>123</v>
      </c>
      <c r="H27" s="83" t="e">
        <f>Dane!$H$61</f>
        <v>#DIV/0!</v>
      </c>
      <c r="I27" s="87"/>
      <c r="J27" s="84"/>
      <c r="K27" s="84"/>
      <c r="L27" s="84"/>
      <c r="M27" s="84"/>
      <c r="N27" s="91" t="s">
        <v>123</v>
      </c>
      <c r="O27" s="83" t="e">
        <f>Dane!$H$61</f>
        <v>#DIV/0!</v>
      </c>
      <c r="P27" s="87">
        <v>0.31</v>
      </c>
      <c r="Q27" s="81">
        <v>0.37</v>
      </c>
      <c r="R27" s="87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</row>
    <row r="28" spans="3:45" ht="12.75">
      <c r="C28">
        <v>7</v>
      </c>
      <c r="D28" s="81" t="e">
        <f>(Dane!$AB$61+Dane!$AC$61+Dane!$AD$61+Dane!$AE$61+Dane!$AF$61)/5</f>
        <v>#DIV/0!</v>
      </c>
      <c r="E28" s="83"/>
      <c r="F28" s="87"/>
      <c r="G28" s="91" t="s">
        <v>22</v>
      </c>
      <c r="H28" s="83" t="e">
        <f>Dane!$I$61</f>
        <v>#DIV/0!</v>
      </c>
      <c r="I28" s="87"/>
      <c r="J28" s="84"/>
      <c r="K28" s="84"/>
      <c r="L28" s="84"/>
      <c r="M28" s="84"/>
      <c r="N28" s="91" t="s">
        <v>22</v>
      </c>
      <c r="O28" s="83" t="e">
        <f>Dane!$I$61</f>
        <v>#DIV/0!</v>
      </c>
      <c r="P28" s="87">
        <v>0.5</v>
      </c>
      <c r="Q28" s="87">
        <v>0.5</v>
      </c>
      <c r="R28" s="87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</row>
    <row r="29" spans="3:18" ht="12.75">
      <c r="C29" s="84">
        <v>8</v>
      </c>
      <c r="D29" s="83" t="e">
        <f>(Dane!$AG$61+Dane!$AH$61+Dane!$AI$61+Dane!$AJ$61)/4</f>
        <v>#DIV/0!</v>
      </c>
      <c r="E29" s="83"/>
      <c r="F29" s="81"/>
      <c r="G29" s="91" t="s">
        <v>23</v>
      </c>
      <c r="H29" s="83" t="e">
        <f>Dane!$J$61</f>
        <v>#DIV/0!</v>
      </c>
      <c r="I29" s="81"/>
      <c r="N29" s="91" t="s">
        <v>23</v>
      </c>
      <c r="O29" s="83" t="e">
        <f>Dane!$J$61</f>
        <v>#DIV/0!</v>
      </c>
      <c r="P29" s="81">
        <v>0.52</v>
      </c>
      <c r="Q29" s="81">
        <v>0.54</v>
      </c>
      <c r="R29" s="81"/>
    </row>
    <row r="30" spans="5:18" ht="12.75">
      <c r="E30" s="83"/>
      <c r="F30" s="81"/>
      <c r="G30" s="91" t="s">
        <v>24</v>
      </c>
      <c r="H30" s="83" t="e">
        <f>Dane!$K$61</f>
        <v>#DIV/0!</v>
      </c>
      <c r="I30" s="81"/>
      <c r="N30" s="91" t="s">
        <v>24</v>
      </c>
      <c r="O30" s="83" t="e">
        <f>Dane!$K$61</f>
        <v>#DIV/0!</v>
      </c>
      <c r="P30">
        <v>0.42</v>
      </c>
      <c r="Q30" s="81">
        <v>0.48</v>
      </c>
      <c r="R30" s="81"/>
    </row>
    <row r="31" spans="5:18" ht="12.75">
      <c r="E31" s="83"/>
      <c r="F31" s="81"/>
      <c r="G31" s="91" t="s">
        <v>25</v>
      </c>
      <c r="H31" s="83" t="e">
        <f>Dane!$L$61</f>
        <v>#DIV/0!</v>
      </c>
      <c r="I31" s="81"/>
      <c r="N31" s="91" t="s">
        <v>25</v>
      </c>
      <c r="O31" s="83" t="e">
        <f>Dane!$L$61</f>
        <v>#DIV/0!</v>
      </c>
      <c r="P31" s="81">
        <v>0.37</v>
      </c>
      <c r="Q31" s="81">
        <v>0.39</v>
      </c>
      <c r="R31" s="81"/>
    </row>
    <row r="32" spans="5:18" ht="12.75">
      <c r="E32" s="83"/>
      <c r="F32" s="81"/>
      <c r="G32" s="92" t="s">
        <v>26</v>
      </c>
      <c r="H32" s="83" t="e">
        <f>Dane!$M$61</f>
        <v>#DIV/0!</v>
      </c>
      <c r="I32" s="81"/>
      <c r="N32" s="92" t="s">
        <v>26</v>
      </c>
      <c r="O32" s="83" t="e">
        <f>Dane!$M$61</f>
        <v>#DIV/0!</v>
      </c>
      <c r="P32" s="81">
        <v>0.34</v>
      </c>
      <c r="Q32" s="81">
        <v>0.37</v>
      </c>
      <c r="R32" s="81"/>
    </row>
    <row r="33" spans="5:18" ht="12.75">
      <c r="E33" s="83"/>
      <c r="F33" s="81"/>
      <c r="G33" s="92" t="s">
        <v>27</v>
      </c>
      <c r="H33" s="83" t="e">
        <f>Dane!$N$61</f>
        <v>#DIV/0!</v>
      </c>
      <c r="I33" s="81"/>
      <c r="N33" s="92" t="s">
        <v>27</v>
      </c>
      <c r="O33" s="83" t="e">
        <f>Dane!$N$61</f>
        <v>#DIV/0!</v>
      </c>
      <c r="P33">
        <v>0.51</v>
      </c>
      <c r="Q33" s="81">
        <v>0.5</v>
      </c>
      <c r="R33" s="81"/>
    </row>
    <row r="34" spans="5:18" ht="12.75">
      <c r="E34" s="83"/>
      <c r="F34" s="81"/>
      <c r="G34" s="92" t="s">
        <v>28</v>
      </c>
      <c r="H34" s="83" t="e">
        <f>Dane!$O$61</f>
        <v>#DIV/0!</v>
      </c>
      <c r="I34" s="81"/>
      <c r="N34" s="92" t="s">
        <v>28</v>
      </c>
      <c r="O34" s="83" t="e">
        <f>Dane!$O$61</f>
        <v>#DIV/0!</v>
      </c>
      <c r="P34">
        <v>0.35</v>
      </c>
      <c r="Q34" s="81">
        <v>0.38</v>
      </c>
      <c r="R34" s="81"/>
    </row>
    <row r="35" spans="5:18" ht="12.75">
      <c r="E35" s="83"/>
      <c r="F35" s="81"/>
      <c r="G35" s="92" t="s">
        <v>29</v>
      </c>
      <c r="H35" s="83" t="e">
        <f>Dane!$P$61</f>
        <v>#DIV/0!</v>
      </c>
      <c r="I35" s="81"/>
      <c r="N35" s="92" t="s">
        <v>29</v>
      </c>
      <c r="O35" s="83" t="e">
        <f>Dane!$P$61</f>
        <v>#DIV/0!</v>
      </c>
      <c r="P35">
        <v>0.36</v>
      </c>
      <c r="Q35" s="81">
        <v>0.41</v>
      </c>
      <c r="R35" s="81"/>
    </row>
    <row r="36" spans="5:18" ht="12.75">
      <c r="E36" s="83"/>
      <c r="F36" s="81"/>
      <c r="G36" s="92" t="s">
        <v>30</v>
      </c>
      <c r="H36" s="83" t="e">
        <f>Dane!$Q$61</f>
        <v>#DIV/0!</v>
      </c>
      <c r="I36" s="81"/>
      <c r="N36" s="92" t="s">
        <v>30</v>
      </c>
      <c r="O36" s="83" t="e">
        <f>Dane!$Q$61</f>
        <v>#DIV/0!</v>
      </c>
      <c r="P36" s="81">
        <v>0.5</v>
      </c>
      <c r="Q36" s="81">
        <v>0.55</v>
      </c>
      <c r="R36" s="81"/>
    </row>
    <row r="37" spans="5:18" ht="12.75">
      <c r="E37" s="83"/>
      <c r="F37" s="81"/>
      <c r="G37" s="92" t="s">
        <v>31</v>
      </c>
      <c r="H37" s="83" t="e">
        <f>Dane!$R$61</f>
        <v>#DIV/0!</v>
      </c>
      <c r="I37" s="81"/>
      <c r="N37" s="92" t="s">
        <v>31</v>
      </c>
      <c r="O37" s="83" t="e">
        <f>Dane!$R$61</f>
        <v>#DIV/0!</v>
      </c>
      <c r="P37">
        <v>0.51</v>
      </c>
      <c r="Q37" s="81">
        <v>0.51</v>
      </c>
      <c r="R37" s="81"/>
    </row>
    <row r="38" spans="5:18" ht="12.75">
      <c r="E38" s="83"/>
      <c r="F38" s="81"/>
      <c r="G38" s="92" t="s">
        <v>32</v>
      </c>
      <c r="H38" s="83" t="e">
        <f>Dane!$S$61</f>
        <v>#DIV/0!</v>
      </c>
      <c r="I38" s="81"/>
      <c r="N38" s="92" t="s">
        <v>32</v>
      </c>
      <c r="O38" s="83" t="e">
        <f>Dane!$S$61</f>
        <v>#DIV/0!</v>
      </c>
      <c r="P38">
        <v>0.41</v>
      </c>
      <c r="Q38" s="81">
        <v>0.43</v>
      </c>
      <c r="R38" s="81"/>
    </row>
    <row r="39" spans="5:18" ht="12.75">
      <c r="E39" s="83"/>
      <c r="F39" s="81"/>
      <c r="G39" s="92" t="s">
        <v>33</v>
      </c>
      <c r="H39" s="83" t="e">
        <f>Dane!$T$61</f>
        <v>#DIV/0!</v>
      </c>
      <c r="I39" s="81"/>
      <c r="N39" s="92" t="s">
        <v>33</v>
      </c>
      <c r="O39" s="83" t="e">
        <f>Dane!$T$61</f>
        <v>#DIV/0!</v>
      </c>
      <c r="P39" s="81">
        <v>0.61</v>
      </c>
      <c r="Q39" s="81">
        <v>0.6</v>
      </c>
      <c r="R39" s="81"/>
    </row>
    <row r="40" spans="5:18" ht="12.75">
      <c r="E40" s="83"/>
      <c r="F40" s="81"/>
      <c r="G40" s="92" t="s">
        <v>34</v>
      </c>
      <c r="H40" s="83" t="e">
        <f>Dane!$U$61</f>
        <v>#DIV/0!</v>
      </c>
      <c r="I40" s="81"/>
      <c r="N40" s="92" t="s">
        <v>34</v>
      </c>
      <c r="O40" s="83" t="e">
        <f>Dane!$U$61</f>
        <v>#DIV/0!</v>
      </c>
      <c r="P40" s="81">
        <v>0.73</v>
      </c>
      <c r="Q40" s="81">
        <v>0.7</v>
      </c>
      <c r="R40" s="81"/>
    </row>
    <row r="41" spans="5:17" ht="12.75">
      <c r="E41" s="83"/>
      <c r="F41" s="81"/>
      <c r="G41" s="92" t="s">
        <v>35</v>
      </c>
      <c r="H41" s="83" t="e">
        <f>Dane!$V$61</f>
        <v>#DIV/0!</v>
      </c>
      <c r="I41" s="81"/>
      <c r="N41" s="92" t="s">
        <v>35</v>
      </c>
      <c r="O41" s="83" t="e">
        <f>Dane!$V$61</f>
        <v>#DIV/0!</v>
      </c>
      <c r="P41" s="81">
        <v>0.49</v>
      </c>
      <c r="Q41" s="81">
        <v>0.51</v>
      </c>
    </row>
    <row r="42" spans="5:17" ht="12.75">
      <c r="E42" s="83"/>
      <c r="F42" s="81"/>
      <c r="G42" s="92" t="s">
        <v>36</v>
      </c>
      <c r="H42" s="83" t="e">
        <f>Dane!$W$61</f>
        <v>#DIV/0!</v>
      </c>
      <c r="I42" s="81"/>
      <c r="O42" t="s">
        <v>130</v>
      </c>
      <c r="P42" t="s">
        <v>131</v>
      </c>
      <c r="Q42" t="s">
        <v>132</v>
      </c>
    </row>
    <row r="43" spans="5:18" ht="12.75">
      <c r="E43" s="83"/>
      <c r="F43" s="81"/>
      <c r="G43" s="92" t="s">
        <v>37</v>
      </c>
      <c r="H43" s="83" t="e">
        <f>Dane!$X$61</f>
        <v>#DIV/0!</v>
      </c>
      <c r="I43" s="81"/>
      <c r="N43" s="92" t="s">
        <v>36</v>
      </c>
      <c r="O43" s="83" t="e">
        <f>Dane!$W$61</f>
        <v>#DIV/0!</v>
      </c>
      <c r="P43" s="81">
        <v>0.14</v>
      </c>
      <c r="Q43" s="81">
        <v>0.2</v>
      </c>
      <c r="R43" s="81"/>
    </row>
    <row r="44" spans="5:18" ht="12.75">
      <c r="E44" s="83"/>
      <c r="F44" s="81"/>
      <c r="G44" s="92" t="s">
        <v>38</v>
      </c>
      <c r="H44" s="83" t="e">
        <f>Dane!$Y$61</f>
        <v>#DIV/0!</v>
      </c>
      <c r="I44" s="81"/>
      <c r="N44" s="92" t="s">
        <v>37</v>
      </c>
      <c r="O44" s="83" t="e">
        <f>Dane!$X$61</f>
        <v>#DIV/0!</v>
      </c>
      <c r="P44">
        <v>0.23</v>
      </c>
      <c r="Q44" s="81">
        <v>0.26</v>
      </c>
      <c r="R44" s="81"/>
    </row>
    <row r="45" spans="5:18" ht="12.75">
      <c r="E45" s="83"/>
      <c r="F45" s="81"/>
      <c r="G45" s="92" t="s">
        <v>39</v>
      </c>
      <c r="H45" s="83" t="e">
        <f>Dane!$Z$61</f>
        <v>#DIV/0!</v>
      </c>
      <c r="I45" s="81"/>
      <c r="N45" s="92" t="s">
        <v>38</v>
      </c>
      <c r="O45" s="83" t="e">
        <f>Dane!$Y$61</f>
        <v>#DIV/0!</v>
      </c>
      <c r="P45">
        <v>0.25</v>
      </c>
      <c r="Q45" s="81">
        <v>0.26</v>
      </c>
      <c r="R45" s="81"/>
    </row>
    <row r="46" spans="5:18" ht="12.75">
      <c r="E46" s="83"/>
      <c r="F46" s="81"/>
      <c r="G46" s="92" t="s">
        <v>40</v>
      </c>
      <c r="H46" s="83" t="e">
        <f>Dane!$AA$61</f>
        <v>#DIV/0!</v>
      </c>
      <c r="I46" s="81"/>
      <c r="N46" s="92" t="s">
        <v>39</v>
      </c>
      <c r="O46" s="83" t="e">
        <f>Dane!$Z$61</f>
        <v>#DIV/0!</v>
      </c>
      <c r="P46" s="81">
        <v>0.25</v>
      </c>
      <c r="Q46" s="81">
        <v>0.29</v>
      </c>
      <c r="R46" s="81"/>
    </row>
    <row r="47" spans="5:18" ht="12.75">
      <c r="E47" s="83"/>
      <c r="F47" s="81"/>
      <c r="G47" s="92" t="s">
        <v>41</v>
      </c>
      <c r="H47" s="83" t="e">
        <f>Dane!$AB$61</f>
        <v>#DIV/0!</v>
      </c>
      <c r="I47" s="81"/>
      <c r="N47" s="92" t="s">
        <v>40</v>
      </c>
      <c r="O47" s="83" t="e">
        <f>Dane!$AA$61</f>
        <v>#DIV/0!</v>
      </c>
      <c r="P47">
        <v>0.26</v>
      </c>
      <c r="Q47" s="81">
        <v>0.3</v>
      </c>
      <c r="R47" s="81"/>
    </row>
    <row r="48" spans="5:18" ht="12.75">
      <c r="E48" s="83"/>
      <c r="F48" s="81"/>
      <c r="G48" s="92" t="s">
        <v>42</v>
      </c>
      <c r="H48" s="83" t="e">
        <f>Dane!$AC$61</f>
        <v>#DIV/0!</v>
      </c>
      <c r="N48" s="92" t="s">
        <v>41</v>
      </c>
      <c r="O48" s="83" t="e">
        <f>Dane!$AB$61</f>
        <v>#DIV/0!</v>
      </c>
      <c r="P48">
        <v>0.22</v>
      </c>
      <c r="Q48" s="81">
        <v>0.25</v>
      </c>
      <c r="R48" s="81"/>
    </row>
    <row r="49" spans="5:18" ht="12.75">
      <c r="E49" s="83"/>
      <c r="F49" s="81"/>
      <c r="G49" s="92" t="s">
        <v>43</v>
      </c>
      <c r="H49" s="83" t="e">
        <f>Dane!$AD$61</f>
        <v>#DIV/0!</v>
      </c>
      <c r="N49" s="92" t="s">
        <v>42</v>
      </c>
      <c r="O49" s="83" t="e">
        <f>Dane!$AC$61</f>
        <v>#DIV/0!</v>
      </c>
      <c r="P49">
        <v>0.09</v>
      </c>
      <c r="Q49" s="81">
        <v>0.13</v>
      </c>
      <c r="R49" s="81"/>
    </row>
    <row r="50" spans="5:18" ht="12.75">
      <c r="E50" s="83"/>
      <c r="F50" s="81"/>
      <c r="G50" s="92" t="s">
        <v>44</v>
      </c>
      <c r="H50" s="83" t="e">
        <f>Dane!$AE$61</f>
        <v>#DIV/0!</v>
      </c>
      <c r="N50" s="92" t="s">
        <v>43</v>
      </c>
      <c r="O50" s="83" t="e">
        <f>Dane!$AD$61</f>
        <v>#DIV/0!</v>
      </c>
      <c r="P50">
        <v>0.18</v>
      </c>
      <c r="Q50" s="81">
        <v>0.21</v>
      </c>
      <c r="R50" s="81"/>
    </row>
    <row r="51" spans="5:18" ht="12.75">
      <c r="E51" s="83"/>
      <c r="G51" s="92" t="s">
        <v>45</v>
      </c>
      <c r="H51" s="83" t="e">
        <f>Dane!$AF$61</f>
        <v>#DIV/0!</v>
      </c>
      <c r="N51" s="92" t="s">
        <v>44</v>
      </c>
      <c r="O51" s="83" t="e">
        <f>Dane!$AE$61</f>
        <v>#DIV/0!</v>
      </c>
      <c r="P51" s="81">
        <v>0.1</v>
      </c>
      <c r="Q51" s="81">
        <v>0.12</v>
      </c>
      <c r="R51" s="81"/>
    </row>
    <row r="52" spans="5:18" ht="12.75">
      <c r="E52" s="83"/>
      <c r="G52" s="92" t="s">
        <v>46</v>
      </c>
      <c r="H52" s="83" t="e">
        <f>Dane!$AG$61</f>
        <v>#DIV/0!</v>
      </c>
      <c r="N52" s="92" t="s">
        <v>45</v>
      </c>
      <c r="O52" s="83" t="e">
        <f>Dane!$AF$61</f>
        <v>#DIV/0!</v>
      </c>
      <c r="P52" s="81">
        <v>0.08</v>
      </c>
      <c r="Q52" s="81">
        <v>0.08</v>
      </c>
      <c r="R52" s="81"/>
    </row>
    <row r="53" spans="5:18" ht="12.75">
      <c r="E53" s="83"/>
      <c r="G53" s="92" t="s">
        <v>146</v>
      </c>
      <c r="H53" s="83" t="e">
        <f>Dane!$AH$61</f>
        <v>#DIV/0!</v>
      </c>
      <c r="N53" s="92" t="s">
        <v>149</v>
      </c>
      <c r="O53" s="83" t="e">
        <f>Dane!$AG$61</f>
        <v>#DIV/0!</v>
      </c>
      <c r="P53">
        <v>0.36</v>
      </c>
      <c r="Q53" s="81">
        <v>0.39</v>
      </c>
      <c r="R53" s="81"/>
    </row>
    <row r="54" spans="5:18" ht="12.75">
      <c r="E54" s="83"/>
      <c r="G54" s="92" t="s">
        <v>147</v>
      </c>
      <c r="H54" s="83" t="e">
        <f>Dane!$AI$61</f>
        <v>#DIV/0!</v>
      </c>
      <c r="N54" s="92" t="s">
        <v>150</v>
      </c>
      <c r="O54" s="83" t="e">
        <f>Dane!$AH$61</f>
        <v>#DIV/0!</v>
      </c>
      <c r="P54" s="81">
        <v>0.48</v>
      </c>
      <c r="Q54" s="81">
        <v>0.49</v>
      </c>
      <c r="R54" s="81"/>
    </row>
    <row r="55" spans="5:18" ht="12.75">
      <c r="E55" s="83"/>
      <c r="G55" s="92" t="s">
        <v>148</v>
      </c>
      <c r="H55" s="83" t="e">
        <f>Dane!$AJ$61</f>
        <v>#DIV/0!</v>
      </c>
      <c r="N55" s="92" t="s">
        <v>151</v>
      </c>
      <c r="O55" s="83" t="e">
        <f>Dane!$AI$61</f>
        <v>#DIV/0!</v>
      </c>
      <c r="P55">
        <v>0.42</v>
      </c>
      <c r="Q55" s="81">
        <v>0.42</v>
      </c>
      <c r="R55" s="81"/>
    </row>
    <row r="56" spans="14:18" ht="12.75">
      <c r="N56" s="92" t="s">
        <v>152</v>
      </c>
      <c r="O56" s="83" t="e">
        <f>Dane!$AJ$61</f>
        <v>#DIV/0!</v>
      </c>
      <c r="P56">
        <v>0.36</v>
      </c>
      <c r="Q56" s="81">
        <v>0.36</v>
      </c>
      <c r="R56" s="8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1"/>
  <sheetViews>
    <sheetView tabSelected="1" zoomScale="75" zoomScaleNormal="75" zoomScalePageLayoutView="0" workbookViewId="0" topLeftCell="A1">
      <selection activeCell="U5" sqref="U5"/>
    </sheetView>
  </sheetViews>
  <sheetFormatPr defaultColWidth="9.140625" defaultRowHeight="12.75"/>
  <cols>
    <col min="1" max="1" width="4.57421875" style="3" customWidth="1"/>
    <col min="2" max="2" width="12.28125" style="3" customWidth="1"/>
    <col min="3" max="35" width="5.57421875" style="3" customWidth="1"/>
    <col min="36" max="36" width="9.8515625" style="3" customWidth="1"/>
    <col min="37" max="37" width="6.421875" style="4" customWidth="1"/>
    <col min="38" max="40" width="9.140625" style="3" customWidth="1"/>
    <col min="41" max="41" width="10.28125" style="3" customWidth="1"/>
    <col min="42" max="16384" width="9.140625" style="3" customWidth="1"/>
  </cols>
  <sheetData>
    <row r="1" spans="1:36" ht="18">
      <c r="A1" s="95" t="s">
        <v>158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8" ht="15.75">
      <c r="A2" s="96" t="s">
        <v>5</v>
      </c>
      <c r="B2" s="96"/>
      <c r="C2" s="96"/>
      <c r="D2" s="96"/>
      <c r="E2" s="96"/>
      <c r="F2" s="96"/>
      <c r="G2" s="96"/>
      <c r="H2" s="96"/>
    </row>
    <row r="3" spans="1:44" ht="15.75" customHeight="1">
      <c r="A3" s="97" t="s">
        <v>6</v>
      </c>
      <c r="B3" s="97"/>
      <c r="C3" s="97"/>
      <c r="D3" s="97"/>
      <c r="E3" s="6"/>
      <c r="G3" s="97" t="s">
        <v>7</v>
      </c>
      <c r="H3" s="97"/>
      <c r="I3" s="97"/>
      <c r="J3" s="97"/>
      <c r="K3" s="98" t="e">
        <f>AK59/E3</f>
        <v>#DIV/0!</v>
      </c>
      <c r="L3" s="98"/>
      <c r="M3" s="98"/>
      <c r="N3" s="98"/>
      <c r="O3" s="98"/>
      <c r="P3" s="8"/>
      <c r="Q3" s="8"/>
      <c r="R3" s="8"/>
      <c r="S3" s="8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L3" s="10"/>
      <c r="AM3" s="10"/>
      <c r="AN3" s="10"/>
      <c r="AO3" s="11"/>
      <c r="AP3" s="10"/>
      <c r="AQ3" s="10"/>
      <c r="AR3" s="10"/>
    </row>
    <row r="4" spans="1:44" ht="15.75" customHeight="1">
      <c r="A4" s="5"/>
      <c r="B4" s="5"/>
      <c r="C4" s="5"/>
      <c r="D4" s="5"/>
      <c r="E4"/>
      <c r="G4" s="5"/>
      <c r="H4" s="100" t="s">
        <v>8</v>
      </c>
      <c r="I4" s="100"/>
      <c r="J4" s="100"/>
      <c r="K4" s="12" t="e">
        <f>AK61</f>
        <v>#DIV/0!</v>
      </c>
      <c r="L4" s="7"/>
      <c r="M4" s="7"/>
      <c r="N4" s="7"/>
      <c r="O4" s="101" t="s">
        <v>9</v>
      </c>
      <c r="P4" s="101"/>
      <c r="Q4" s="101"/>
      <c r="R4" s="101"/>
      <c r="S4" s="101"/>
      <c r="T4" s="13">
        <v>0.4</v>
      </c>
      <c r="U4" s="9"/>
      <c r="V4" s="9"/>
      <c r="W4" s="9"/>
      <c r="X4" s="102" t="s">
        <v>10</v>
      </c>
      <c r="Y4" s="102"/>
      <c r="Z4" s="102"/>
      <c r="AA4" s="13">
        <v>0.42</v>
      </c>
      <c r="AB4" s="9"/>
      <c r="AC4" s="9"/>
      <c r="AD4" s="9"/>
      <c r="AE4" s="9"/>
      <c r="AF4" s="9"/>
      <c r="AG4" s="9"/>
      <c r="AH4" s="9"/>
      <c r="AI4" s="9"/>
      <c r="AJ4" s="9"/>
      <c r="AL4" s="10"/>
      <c r="AM4" s="10"/>
      <c r="AN4" s="10"/>
      <c r="AO4" s="11"/>
      <c r="AP4" s="10"/>
      <c r="AQ4" s="10"/>
      <c r="AR4" s="10"/>
    </row>
    <row r="5" spans="22:44" ht="43.5" customHeight="1">
      <c r="V5" s="14"/>
      <c r="AG5" s="103" t="s">
        <v>11</v>
      </c>
      <c r="AH5" s="103"/>
      <c r="AI5" s="103"/>
      <c r="AJ5" s="103"/>
      <c r="AL5" s="104" t="s">
        <v>12</v>
      </c>
      <c r="AM5" s="104"/>
      <c r="AN5" s="104"/>
      <c r="AO5" s="104"/>
      <c r="AP5" s="105" t="s">
        <v>13</v>
      </c>
      <c r="AQ5" s="105"/>
      <c r="AR5" s="105"/>
    </row>
    <row r="6" spans="1:44" ht="79.5" customHeight="1">
      <c r="A6" s="104" t="s">
        <v>14</v>
      </c>
      <c r="B6" s="16" t="s">
        <v>15</v>
      </c>
      <c r="C6" s="17" t="s">
        <v>16</v>
      </c>
      <c r="D6" s="17" t="s">
        <v>17</v>
      </c>
      <c r="E6" s="17" t="s">
        <v>18</v>
      </c>
      <c r="F6" s="17" t="s">
        <v>19</v>
      </c>
      <c r="G6" s="17" t="s">
        <v>20</v>
      </c>
      <c r="H6" s="17" t="s">
        <v>21</v>
      </c>
      <c r="I6" s="17" t="s">
        <v>22</v>
      </c>
      <c r="J6" s="17" t="s">
        <v>23</v>
      </c>
      <c r="K6" s="17" t="s">
        <v>24</v>
      </c>
      <c r="L6" s="17" t="s">
        <v>25</v>
      </c>
      <c r="M6" s="18" t="s">
        <v>26</v>
      </c>
      <c r="N6" s="18" t="s">
        <v>27</v>
      </c>
      <c r="O6" s="18" t="s">
        <v>28</v>
      </c>
      <c r="P6" s="18" t="s">
        <v>29</v>
      </c>
      <c r="Q6" s="18" t="s">
        <v>30</v>
      </c>
      <c r="R6" s="18" t="s">
        <v>31</v>
      </c>
      <c r="S6" s="18" t="s">
        <v>32</v>
      </c>
      <c r="T6" s="18" t="s">
        <v>33</v>
      </c>
      <c r="U6" s="18" t="s">
        <v>34</v>
      </c>
      <c r="V6" s="18" t="s">
        <v>35</v>
      </c>
      <c r="W6" s="19" t="s">
        <v>36</v>
      </c>
      <c r="X6" s="19" t="s">
        <v>37</v>
      </c>
      <c r="Y6" s="93" t="s">
        <v>38</v>
      </c>
      <c r="Z6" s="93" t="s">
        <v>39</v>
      </c>
      <c r="AA6" s="93" t="s">
        <v>40</v>
      </c>
      <c r="AB6" s="19" t="s">
        <v>41</v>
      </c>
      <c r="AC6" s="19" t="s">
        <v>42</v>
      </c>
      <c r="AD6" s="19" t="s">
        <v>43</v>
      </c>
      <c r="AE6" s="19" t="s">
        <v>44</v>
      </c>
      <c r="AF6" s="19" t="s">
        <v>45</v>
      </c>
      <c r="AG6" s="20" t="s">
        <v>46</v>
      </c>
      <c r="AH6" s="21" t="s">
        <v>47</v>
      </c>
      <c r="AI6" s="21" t="s">
        <v>48</v>
      </c>
      <c r="AJ6" s="21" t="s">
        <v>49</v>
      </c>
      <c r="AK6" s="109" t="s">
        <v>50</v>
      </c>
      <c r="AL6" s="110" t="s">
        <v>51</v>
      </c>
      <c r="AM6" s="111" t="s">
        <v>52</v>
      </c>
      <c r="AN6" s="106" t="s">
        <v>53</v>
      </c>
      <c r="AO6" s="112" t="s">
        <v>54</v>
      </c>
      <c r="AP6" s="106" t="s">
        <v>55</v>
      </c>
      <c r="AQ6" s="107" t="s">
        <v>56</v>
      </c>
      <c r="AR6" s="108" t="s">
        <v>57</v>
      </c>
    </row>
    <row r="7" spans="1:44" ht="15.75">
      <c r="A7" s="104"/>
      <c r="B7" s="22" t="s">
        <v>58</v>
      </c>
      <c r="C7" s="23">
        <v>1</v>
      </c>
      <c r="D7" s="23">
        <v>1</v>
      </c>
      <c r="E7" s="23">
        <v>1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1</v>
      </c>
      <c r="L7" s="23">
        <v>1</v>
      </c>
      <c r="M7" s="24">
        <v>1</v>
      </c>
      <c r="N7" s="24">
        <v>1</v>
      </c>
      <c r="O7" s="24">
        <v>1</v>
      </c>
      <c r="P7" s="24">
        <v>1</v>
      </c>
      <c r="Q7" s="24">
        <v>1</v>
      </c>
      <c r="R7" s="24">
        <v>1</v>
      </c>
      <c r="S7" s="24">
        <v>1</v>
      </c>
      <c r="T7" s="24">
        <v>1</v>
      </c>
      <c r="U7" s="24">
        <v>1</v>
      </c>
      <c r="V7" s="24">
        <v>1</v>
      </c>
      <c r="W7" s="25">
        <v>1</v>
      </c>
      <c r="X7" s="25">
        <v>1</v>
      </c>
      <c r="Y7" s="25">
        <v>1</v>
      </c>
      <c r="Z7" s="25">
        <v>1</v>
      </c>
      <c r="AA7" s="25">
        <v>1</v>
      </c>
      <c r="AB7" s="25">
        <v>1</v>
      </c>
      <c r="AC7" s="25">
        <v>1</v>
      </c>
      <c r="AD7" s="25">
        <v>1</v>
      </c>
      <c r="AE7" s="25">
        <v>1</v>
      </c>
      <c r="AF7" s="25">
        <v>1</v>
      </c>
      <c r="AG7" s="26">
        <v>4</v>
      </c>
      <c r="AH7" s="26">
        <v>2</v>
      </c>
      <c r="AI7" s="26">
        <v>2</v>
      </c>
      <c r="AJ7" s="26">
        <v>2</v>
      </c>
      <c r="AK7" s="109"/>
      <c r="AL7" s="110"/>
      <c r="AM7" s="111"/>
      <c r="AN7" s="106"/>
      <c r="AO7" s="112"/>
      <c r="AP7" s="106"/>
      <c r="AQ7" s="107"/>
      <c r="AR7" s="108"/>
    </row>
    <row r="8" spans="1:44" ht="47.25">
      <c r="A8" s="104"/>
      <c r="B8" s="27" t="s">
        <v>59</v>
      </c>
      <c r="C8" s="17" t="s">
        <v>60</v>
      </c>
      <c r="D8" s="17" t="s">
        <v>60</v>
      </c>
      <c r="E8" s="17" t="s">
        <v>60</v>
      </c>
      <c r="F8" s="17" t="s">
        <v>60</v>
      </c>
      <c r="G8" s="17" t="s">
        <v>60</v>
      </c>
      <c r="H8" s="17" t="s">
        <v>60</v>
      </c>
      <c r="I8" s="17" t="s">
        <v>60</v>
      </c>
      <c r="J8" s="17" t="s">
        <v>60</v>
      </c>
      <c r="K8" s="17" t="s">
        <v>60</v>
      </c>
      <c r="L8" s="17" t="s">
        <v>60</v>
      </c>
      <c r="M8" s="18" t="s">
        <v>60</v>
      </c>
      <c r="N8" s="18" t="s">
        <v>60</v>
      </c>
      <c r="O8" s="18" t="s">
        <v>60</v>
      </c>
      <c r="P8" s="18" t="s">
        <v>60</v>
      </c>
      <c r="Q8" s="18" t="s">
        <v>60</v>
      </c>
      <c r="R8" s="18" t="s">
        <v>60</v>
      </c>
      <c r="S8" s="18" t="s">
        <v>60</v>
      </c>
      <c r="T8" s="18" t="s">
        <v>60</v>
      </c>
      <c r="U8" s="18" t="s">
        <v>60</v>
      </c>
      <c r="V8" s="18" t="s">
        <v>60</v>
      </c>
      <c r="W8" s="19" t="s">
        <v>61</v>
      </c>
      <c r="X8" s="19" t="s">
        <v>61</v>
      </c>
      <c r="Y8" s="19" t="s">
        <v>61</v>
      </c>
      <c r="Z8" s="19" t="s">
        <v>61</v>
      </c>
      <c r="AA8" s="19" t="s">
        <v>61</v>
      </c>
      <c r="AB8" s="19" t="s">
        <v>61</v>
      </c>
      <c r="AC8" s="19" t="s">
        <v>61</v>
      </c>
      <c r="AD8" s="19" t="s">
        <v>61</v>
      </c>
      <c r="AE8" s="19" t="s">
        <v>61</v>
      </c>
      <c r="AF8" s="19" t="s">
        <v>61</v>
      </c>
      <c r="AG8" s="28" t="s">
        <v>62</v>
      </c>
      <c r="AH8" s="28" t="s">
        <v>62</v>
      </c>
      <c r="AI8" s="28" t="s">
        <v>62</v>
      </c>
      <c r="AJ8" s="28" t="s">
        <v>62</v>
      </c>
      <c r="AK8" s="109"/>
      <c r="AL8" s="110"/>
      <c r="AM8" s="111"/>
      <c r="AN8" s="106"/>
      <c r="AO8" s="112"/>
      <c r="AP8" s="106"/>
      <c r="AQ8" s="107"/>
      <c r="AR8" s="108"/>
    </row>
    <row r="9" spans="1:44" ht="15.75">
      <c r="A9" s="29">
        <v>1</v>
      </c>
      <c r="B9" s="30" t="s">
        <v>63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  <c r="N9" s="32"/>
      <c r="O9" s="32"/>
      <c r="P9" s="32"/>
      <c r="Q9" s="32"/>
      <c r="R9" s="32"/>
      <c r="S9" s="32"/>
      <c r="T9" s="32"/>
      <c r="U9" s="94"/>
      <c r="V9" s="32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29"/>
      <c r="AH9" s="29"/>
      <c r="AI9" s="29"/>
      <c r="AJ9" s="29"/>
      <c r="AK9" s="34">
        <f aca="true" t="shared" si="0" ref="AK9:AK58">SUM(C9:AJ9)</f>
        <v>0</v>
      </c>
      <c r="AL9" s="35">
        <f aca="true" t="shared" si="1" ref="AL9:AL58">SUM(C9:L9)</f>
        <v>0</v>
      </c>
      <c r="AM9" s="36">
        <f aca="true" t="shared" si="2" ref="AM9:AM58">SUM(M9:V9)</f>
        <v>0</v>
      </c>
      <c r="AN9" s="37">
        <f aca="true" t="shared" si="3" ref="AN9:AN58">SUM(W9:AF9)</f>
        <v>0</v>
      </c>
      <c r="AO9" s="38">
        <f aca="true" t="shared" si="4" ref="AO9:AO58">SUM(AG9:AJ9)</f>
        <v>0</v>
      </c>
      <c r="AP9" s="33">
        <f aca="true" t="shared" si="5" ref="AP9:AP58">SUM(W9:AF9)</f>
        <v>0</v>
      </c>
      <c r="AQ9" s="39">
        <f aca="true" t="shared" si="6" ref="AQ9:AQ58">SUM(C9:V9)</f>
        <v>0</v>
      </c>
      <c r="AR9" s="29">
        <f aca="true" t="shared" si="7" ref="AR9:AR58">AO9</f>
        <v>0</v>
      </c>
    </row>
    <row r="10" spans="1:44" ht="15.75">
      <c r="A10" s="40">
        <v>2</v>
      </c>
      <c r="B10" s="41" t="s">
        <v>64</v>
      </c>
      <c r="C10" s="42"/>
      <c r="D10" s="35"/>
      <c r="E10" s="35"/>
      <c r="F10" s="43"/>
      <c r="G10" s="35"/>
      <c r="H10" s="35"/>
      <c r="I10" s="35"/>
      <c r="J10" s="35"/>
      <c r="K10" s="35"/>
      <c r="L10" s="35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40"/>
      <c r="AH10" s="40"/>
      <c r="AI10" s="40"/>
      <c r="AJ10" s="40"/>
      <c r="AK10" s="44">
        <f t="shared" si="0"/>
        <v>0</v>
      </c>
      <c r="AL10" s="35">
        <f t="shared" si="1"/>
        <v>0</v>
      </c>
      <c r="AM10" s="36">
        <f t="shared" si="2"/>
        <v>0</v>
      </c>
      <c r="AN10" s="37">
        <f t="shared" si="3"/>
        <v>0</v>
      </c>
      <c r="AO10" s="38">
        <f t="shared" si="4"/>
        <v>0</v>
      </c>
      <c r="AP10" s="37">
        <f t="shared" si="5"/>
        <v>0</v>
      </c>
      <c r="AQ10" s="45">
        <f t="shared" si="6"/>
        <v>0</v>
      </c>
      <c r="AR10" s="40">
        <f t="shared" si="7"/>
        <v>0</v>
      </c>
    </row>
    <row r="11" spans="1:44" ht="15.75">
      <c r="A11" s="40">
        <v>3</v>
      </c>
      <c r="B11" s="41" t="s">
        <v>65</v>
      </c>
      <c r="C11" s="42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29"/>
      <c r="AH11" s="29"/>
      <c r="AI11" s="29"/>
      <c r="AJ11" s="29"/>
      <c r="AK11" s="44">
        <f t="shared" si="0"/>
        <v>0</v>
      </c>
      <c r="AL11" s="35">
        <f t="shared" si="1"/>
        <v>0</v>
      </c>
      <c r="AM11" s="36">
        <f t="shared" si="2"/>
        <v>0</v>
      </c>
      <c r="AN11" s="37">
        <f t="shared" si="3"/>
        <v>0</v>
      </c>
      <c r="AO11" s="38">
        <f t="shared" si="4"/>
        <v>0</v>
      </c>
      <c r="AP11" s="37">
        <f t="shared" si="5"/>
        <v>0</v>
      </c>
      <c r="AQ11" s="45">
        <f t="shared" si="6"/>
        <v>0</v>
      </c>
      <c r="AR11" s="40">
        <f t="shared" si="7"/>
        <v>0</v>
      </c>
    </row>
    <row r="12" spans="1:44" ht="15.75">
      <c r="A12" s="40">
        <v>4</v>
      </c>
      <c r="B12" s="41" t="s">
        <v>66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0"/>
      <c r="AH12" s="40"/>
      <c r="AI12" s="40"/>
      <c r="AJ12" s="40"/>
      <c r="AK12" s="44">
        <f t="shared" si="0"/>
        <v>0</v>
      </c>
      <c r="AL12" s="35">
        <f t="shared" si="1"/>
        <v>0</v>
      </c>
      <c r="AM12" s="36">
        <f t="shared" si="2"/>
        <v>0</v>
      </c>
      <c r="AN12" s="37">
        <f t="shared" si="3"/>
        <v>0</v>
      </c>
      <c r="AO12" s="38">
        <f t="shared" si="4"/>
        <v>0</v>
      </c>
      <c r="AP12" s="37">
        <f t="shared" si="5"/>
        <v>0</v>
      </c>
      <c r="AQ12" s="45">
        <f t="shared" si="6"/>
        <v>0</v>
      </c>
      <c r="AR12" s="40">
        <f t="shared" si="7"/>
        <v>0</v>
      </c>
    </row>
    <row r="13" spans="1:44" ht="15.75">
      <c r="A13" s="40">
        <v>5</v>
      </c>
      <c r="B13" s="41" t="s">
        <v>67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29"/>
      <c r="AH13" s="29"/>
      <c r="AI13" s="29"/>
      <c r="AJ13" s="29"/>
      <c r="AK13" s="44">
        <f t="shared" si="0"/>
        <v>0</v>
      </c>
      <c r="AL13" s="35">
        <f t="shared" si="1"/>
        <v>0</v>
      </c>
      <c r="AM13" s="36">
        <f t="shared" si="2"/>
        <v>0</v>
      </c>
      <c r="AN13" s="37">
        <f t="shared" si="3"/>
        <v>0</v>
      </c>
      <c r="AO13" s="38">
        <f t="shared" si="4"/>
        <v>0</v>
      </c>
      <c r="AP13" s="37">
        <f t="shared" si="5"/>
        <v>0</v>
      </c>
      <c r="AQ13" s="45">
        <f t="shared" si="6"/>
        <v>0</v>
      </c>
      <c r="AR13" s="40">
        <f t="shared" si="7"/>
        <v>0</v>
      </c>
    </row>
    <row r="14" spans="1:44" ht="15.75">
      <c r="A14" s="40">
        <v>6</v>
      </c>
      <c r="B14" s="41" t="s">
        <v>68</v>
      </c>
      <c r="C14" s="46"/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40"/>
      <c r="AH14" s="40"/>
      <c r="AI14" s="40"/>
      <c r="AJ14" s="40"/>
      <c r="AK14" s="44">
        <f t="shared" si="0"/>
        <v>0</v>
      </c>
      <c r="AL14" s="35">
        <f t="shared" si="1"/>
        <v>0</v>
      </c>
      <c r="AM14" s="36">
        <f t="shared" si="2"/>
        <v>0</v>
      </c>
      <c r="AN14" s="37">
        <f t="shared" si="3"/>
        <v>0</v>
      </c>
      <c r="AO14" s="38">
        <f t="shared" si="4"/>
        <v>0</v>
      </c>
      <c r="AP14" s="37">
        <f t="shared" si="5"/>
        <v>0</v>
      </c>
      <c r="AQ14" s="45">
        <f t="shared" si="6"/>
        <v>0</v>
      </c>
      <c r="AR14" s="40">
        <f t="shared" si="7"/>
        <v>0</v>
      </c>
    </row>
    <row r="15" spans="1:44" ht="15.75">
      <c r="A15" s="40">
        <v>7</v>
      </c>
      <c r="B15" s="41" t="s">
        <v>69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29"/>
      <c r="AH15" s="29"/>
      <c r="AI15" s="29"/>
      <c r="AJ15" s="29"/>
      <c r="AK15" s="44">
        <f t="shared" si="0"/>
        <v>0</v>
      </c>
      <c r="AL15" s="35">
        <f t="shared" si="1"/>
        <v>0</v>
      </c>
      <c r="AM15" s="36">
        <f t="shared" si="2"/>
        <v>0</v>
      </c>
      <c r="AN15" s="37">
        <f t="shared" si="3"/>
        <v>0</v>
      </c>
      <c r="AO15" s="38">
        <f t="shared" si="4"/>
        <v>0</v>
      </c>
      <c r="AP15" s="37">
        <f t="shared" si="5"/>
        <v>0</v>
      </c>
      <c r="AQ15" s="45">
        <f t="shared" si="6"/>
        <v>0</v>
      </c>
      <c r="AR15" s="40">
        <f t="shared" si="7"/>
        <v>0</v>
      </c>
    </row>
    <row r="16" spans="1:44" ht="15.75">
      <c r="A16" s="40">
        <v>8</v>
      </c>
      <c r="B16" s="41" t="s">
        <v>70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40"/>
      <c r="AH16" s="40"/>
      <c r="AI16" s="40"/>
      <c r="AJ16" s="40"/>
      <c r="AK16" s="44">
        <f t="shared" si="0"/>
        <v>0</v>
      </c>
      <c r="AL16" s="35">
        <f t="shared" si="1"/>
        <v>0</v>
      </c>
      <c r="AM16" s="36">
        <f t="shared" si="2"/>
        <v>0</v>
      </c>
      <c r="AN16" s="37">
        <f t="shared" si="3"/>
        <v>0</v>
      </c>
      <c r="AO16" s="38">
        <f t="shared" si="4"/>
        <v>0</v>
      </c>
      <c r="AP16" s="37">
        <f t="shared" si="5"/>
        <v>0</v>
      </c>
      <c r="AQ16" s="45">
        <f t="shared" si="6"/>
        <v>0</v>
      </c>
      <c r="AR16" s="40">
        <f t="shared" si="7"/>
        <v>0</v>
      </c>
    </row>
    <row r="17" spans="1:44" ht="15.75">
      <c r="A17" s="40">
        <v>9</v>
      </c>
      <c r="B17" s="41" t="s">
        <v>71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29"/>
      <c r="AH17" s="29"/>
      <c r="AI17" s="29"/>
      <c r="AJ17" s="29"/>
      <c r="AK17" s="44">
        <f t="shared" si="0"/>
        <v>0</v>
      </c>
      <c r="AL17" s="35">
        <f t="shared" si="1"/>
        <v>0</v>
      </c>
      <c r="AM17" s="36">
        <f t="shared" si="2"/>
        <v>0</v>
      </c>
      <c r="AN17" s="37">
        <f t="shared" si="3"/>
        <v>0</v>
      </c>
      <c r="AO17" s="38">
        <f t="shared" si="4"/>
        <v>0</v>
      </c>
      <c r="AP17" s="37">
        <f t="shared" si="5"/>
        <v>0</v>
      </c>
      <c r="AQ17" s="45">
        <f t="shared" si="6"/>
        <v>0</v>
      </c>
      <c r="AR17" s="40">
        <f t="shared" si="7"/>
        <v>0</v>
      </c>
    </row>
    <row r="18" spans="1:44" ht="15.75">
      <c r="A18" s="40">
        <v>10</v>
      </c>
      <c r="B18" s="41" t="s">
        <v>72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40"/>
      <c r="AH18" s="40"/>
      <c r="AI18" s="40"/>
      <c r="AJ18" s="40"/>
      <c r="AK18" s="44">
        <f t="shared" si="0"/>
        <v>0</v>
      </c>
      <c r="AL18" s="35">
        <f t="shared" si="1"/>
        <v>0</v>
      </c>
      <c r="AM18" s="36">
        <f t="shared" si="2"/>
        <v>0</v>
      </c>
      <c r="AN18" s="37">
        <f t="shared" si="3"/>
        <v>0</v>
      </c>
      <c r="AO18" s="38">
        <f t="shared" si="4"/>
        <v>0</v>
      </c>
      <c r="AP18" s="37">
        <f t="shared" si="5"/>
        <v>0</v>
      </c>
      <c r="AQ18" s="45">
        <f t="shared" si="6"/>
        <v>0</v>
      </c>
      <c r="AR18" s="40">
        <f t="shared" si="7"/>
        <v>0</v>
      </c>
    </row>
    <row r="19" spans="1:44" ht="15.75">
      <c r="A19" s="40">
        <v>11</v>
      </c>
      <c r="B19" s="41" t="s">
        <v>73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29"/>
      <c r="AH19" s="29"/>
      <c r="AI19" s="29"/>
      <c r="AJ19" s="29"/>
      <c r="AK19" s="44">
        <f t="shared" si="0"/>
        <v>0</v>
      </c>
      <c r="AL19" s="35">
        <f t="shared" si="1"/>
        <v>0</v>
      </c>
      <c r="AM19" s="36">
        <f t="shared" si="2"/>
        <v>0</v>
      </c>
      <c r="AN19" s="37">
        <f t="shared" si="3"/>
        <v>0</v>
      </c>
      <c r="AO19" s="38">
        <f t="shared" si="4"/>
        <v>0</v>
      </c>
      <c r="AP19" s="37">
        <f t="shared" si="5"/>
        <v>0</v>
      </c>
      <c r="AQ19" s="45">
        <f t="shared" si="6"/>
        <v>0</v>
      </c>
      <c r="AR19" s="40">
        <f t="shared" si="7"/>
        <v>0</v>
      </c>
    </row>
    <row r="20" spans="1:44" ht="15.75">
      <c r="A20" s="40">
        <v>12</v>
      </c>
      <c r="B20" s="41" t="s">
        <v>74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40"/>
      <c r="AH20" s="40"/>
      <c r="AI20" s="40"/>
      <c r="AJ20" s="40"/>
      <c r="AK20" s="44">
        <f t="shared" si="0"/>
        <v>0</v>
      </c>
      <c r="AL20" s="35">
        <f t="shared" si="1"/>
        <v>0</v>
      </c>
      <c r="AM20" s="36">
        <f t="shared" si="2"/>
        <v>0</v>
      </c>
      <c r="AN20" s="37">
        <f t="shared" si="3"/>
        <v>0</v>
      </c>
      <c r="AO20" s="38">
        <f t="shared" si="4"/>
        <v>0</v>
      </c>
      <c r="AP20" s="37">
        <f t="shared" si="5"/>
        <v>0</v>
      </c>
      <c r="AQ20" s="45">
        <f t="shared" si="6"/>
        <v>0</v>
      </c>
      <c r="AR20" s="40">
        <f t="shared" si="7"/>
        <v>0</v>
      </c>
    </row>
    <row r="21" spans="1:44" ht="15.75">
      <c r="A21" s="40">
        <v>13</v>
      </c>
      <c r="B21" s="41" t="s">
        <v>75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29"/>
      <c r="AH21" s="29"/>
      <c r="AI21" s="29"/>
      <c r="AJ21" s="29"/>
      <c r="AK21" s="44">
        <f t="shared" si="0"/>
        <v>0</v>
      </c>
      <c r="AL21" s="35">
        <f t="shared" si="1"/>
        <v>0</v>
      </c>
      <c r="AM21" s="36">
        <f t="shared" si="2"/>
        <v>0</v>
      </c>
      <c r="AN21" s="37">
        <f t="shared" si="3"/>
        <v>0</v>
      </c>
      <c r="AO21" s="38">
        <f t="shared" si="4"/>
        <v>0</v>
      </c>
      <c r="AP21" s="37">
        <f t="shared" si="5"/>
        <v>0</v>
      </c>
      <c r="AQ21" s="45">
        <f t="shared" si="6"/>
        <v>0</v>
      </c>
      <c r="AR21" s="40">
        <f t="shared" si="7"/>
        <v>0</v>
      </c>
    </row>
    <row r="22" spans="1:44" ht="15.75">
      <c r="A22" s="40">
        <v>14</v>
      </c>
      <c r="B22" s="41" t="s">
        <v>76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40"/>
      <c r="AH22" s="40"/>
      <c r="AI22" s="40"/>
      <c r="AJ22" s="40"/>
      <c r="AK22" s="44">
        <f t="shared" si="0"/>
        <v>0</v>
      </c>
      <c r="AL22" s="35">
        <f t="shared" si="1"/>
        <v>0</v>
      </c>
      <c r="AM22" s="36">
        <f t="shared" si="2"/>
        <v>0</v>
      </c>
      <c r="AN22" s="37">
        <f t="shared" si="3"/>
        <v>0</v>
      </c>
      <c r="AO22" s="38">
        <f t="shared" si="4"/>
        <v>0</v>
      </c>
      <c r="AP22" s="37">
        <f t="shared" si="5"/>
        <v>0</v>
      </c>
      <c r="AQ22" s="45">
        <f t="shared" si="6"/>
        <v>0</v>
      </c>
      <c r="AR22" s="40">
        <f t="shared" si="7"/>
        <v>0</v>
      </c>
    </row>
    <row r="23" spans="1:44" ht="15.75">
      <c r="A23" s="40">
        <v>15</v>
      </c>
      <c r="B23" s="41" t="s">
        <v>77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29"/>
      <c r="AH23" s="29"/>
      <c r="AI23" s="29"/>
      <c r="AJ23" s="29"/>
      <c r="AK23" s="44">
        <f t="shared" si="0"/>
        <v>0</v>
      </c>
      <c r="AL23" s="35">
        <f t="shared" si="1"/>
        <v>0</v>
      </c>
      <c r="AM23" s="36">
        <f t="shared" si="2"/>
        <v>0</v>
      </c>
      <c r="AN23" s="37">
        <f t="shared" si="3"/>
        <v>0</v>
      </c>
      <c r="AO23" s="38">
        <f t="shared" si="4"/>
        <v>0</v>
      </c>
      <c r="AP23" s="37">
        <f t="shared" si="5"/>
        <v>0</v>
      </c>
      <c r="AQ23" s="45">
        <f t="shared" si="6"/>
        <v>0</v>
      </c>
      <c r="AR23" s="40">
        <f t="shared" si="7"/>
        <v>0</v>
      </c>
    </row>
    <row r="24" spans="1:44" ht="15.75">
      <c r="A24" s="40">
        <v>16</v>
      </c>
      <c r="B24" s="41" t="s">
        <v>78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40"/>
      <c r="AH24" s="40"/>
      <c r="AI24" s="40"/>
      <c r="AJ24" s="40"/>
      <c r="AK24" s="44">
        <f t="shared" si="0"/>
        <v>0</v>
      </c>
      <c r="AL24" s="35">
        <f t="shared" si="1"/>
        <v>0</v>
      </c>
      <c r="AM24" s="36">
        <f t="shared" si="2"/>
        <v>0</v>
      </c>
      <c r="AN24" s="37">
        <f t="shared" si="3"/>
        <v>0</v>
      </c>
      <c r="AO24" s="38">
        <f t="shared" si="4"/>
        <v>0</v>
      </c>
      <c r="AP24" s="37">
        <f t="shared" si="5"/>
        <v>0</v>
      </c>
      <c r="AQ24" s="45">
        <f t="shared" si="6"/>
        <v>0</v>
      </c>
      <c r="AR24" s="40">
        <f t="shared" si="7"/>
        <v>0</v>
      </c>
    </row>
    <row r="25" spans="1:44" ht="15.75">
      <c r="A25" s="40">
        <v>17</v>
      </c>
      <c r="B25" s="30" t="s">
        <v>79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29"/>
      <c r="AH25" s="29"/>
      <c r="AI25" s="29"/>
      <c r="AJ25" s="29"/>
      <c r="AK25" s="44">
        <f t="shared" si="0"/>
        <v>0</v>
      </c>
      <c r="AL25" s="35">
        <f t="shared" si="1"/>
        <v>0</v>
      </c>
      <c r="AM25" s="36">
        <f t="shared" si="2"/>
        <v>0</v>
      </c>
      <c r="AN25" s="37">
        <f t="shared" si="3"/>
        <v>0</v>
      </c>
      <c r="AO25" s="38">
        <f t="shared" si="4"/>
        <v>0</v>
      </c>
      <c r="AP25" s="37">
        <f t="shared" si="5"/>
        <v>0</v>
      </c>
      <c r="AQ25" s="45">
        <f t="shared" si="6"/>
        <v>0</v>
      </c>
      <c r="AR25" s="40">
        <f t="shared" si="7"/>
        <v>0</v>
      </c>
    </row>
    <row r="26" spans="1:44" ht="15.75">
      <c r="A26" s="40">
        <v>18</v>
      </c>
      <c r="B26" s="41" t="s">
        <v>80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40"/>
      <c r="AH26" s="40"/>
      <c r="AI26" s="40"/>
      <c r="AJ26" s="40"/>
      <c r="AK26" s="44">
        <f t="shared" si="0"/>
        <v>0</v>
      </c>
      <c r="AL26" s="35">
        <f t="shared" si="1"/>
        <v>0</v>
      </c>
      <c r="AM26" s="36">
        <f t="shared" si="2"/>
        <v>0</v>
      </c>
      <c r="AN26" s="37">
        <f t="shared" si="3"/>
        <v>0</v>
      </c>
      <c r="AO26" s="38">
        <f t="shared" si="4"/>
        <v>0</v>
      </c>
      <c r="AP26" s="37">
        <f t="shared" si="5"/>
        <v>0</v>
      </c>
      <c r="AQ26" s="45">
        <f t="shared" si="6"/>
        <v>0</v>
      </c>
      <c r="AR26" s="40">
        <f t="shared" si="7"/>
        <v>0</v>
      </c>
    </row>
    <row r="27" spans="1:44" ht="15.75">
      <c r="A27" s="40">
        <v>19</v>
      </c>
      <c r="B27" s="41" t="s">
        <v>81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29"/>
      <c r="AH27" s="29"/>
      <c r="AI27" s="29"/>
      <c r="AJ27" s="29"/>
      <c r="AK27" s="44">
        <f t="shared" si="0"/>
        <v>0</v>
      </c>
      <c r="AL27" s="35">
        <f t="shared" si="1"/>
        <v>0</v>
      </c>
      <c r="AM27" s="36">
        <f t="shared" si="2"/>
        <v>0</v>
      </c>
      <c r="AN27" s="37">
        <f t="shared" si="3"/>
        <v>0</v>
      </c>
      <c r="AO27" s="38">
        <f t="shared" si="4"/>
        <v>0</v>
      </c>
      <c r="AP27" s="37">
        <f t="shared" si="5"/>
        <v>0</v>
      </c>
      <c r="AQ27" s="45">
        <f t="shared" si="6"/>
        <v>0</v>
      </c>
      <c r="AR27" s="40">
        <f t="shared" si="7"/>
        <v>0</v>
      </c>
    </row>
    <row r="28" spans="1:44" ht="15.75">
      <c r="A28" s="40">
        <v>20</v>
      </c>
      <c r="B28" s="41" t="s">
        <v>82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40"/>
      <c r="AH28" s="40"/>
      <c r="AI28" s="40"/>
      <c r="AJ28" s="40"/>
      <c r="AK28" s="44">
        <f t="shared" si="0"/>
        <v>0</v>
      </c>
      <c r="AL28" s="35">
        <f t="shared" si="1"/>
        <v>0</v>
      </c>
      <c r="AM28" s="36">
        <f t="shared" si="2"/>
        <v>0</v>
      </c>
      <c r="AN28" s="37">
        <f t="shared" si="3"/>
        <v>0</v>
      </c>
      <c r="AO28" s="38">
        <f t="shared" si="4"/>
        <v>0</v>
      </c>
      <c r="AP28" s="37">
        <f t="shared" si="5"/>
        <v>0</v>
      </c>
      <c r="AQ28" s="45">
        <f t="shared" si="6"/>
        <v>0</v>
      </c>
      <c r="AR28" s="40">
        <f t="shared" si="7"/>
        <v>0</v>
      </c>
    </row>
    <row r="29" spans="1:44" ht="15.75">
      <c r="A29" s="40">
        <v>21</v>
      </c>
      <c r="B29" s="41" t="s">
        <v>83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29"/>
      <c r="AH29" s="29"/>
      <c r="AI29" s="29"/>
      <c r="AJ29" s="29"/>
      <c r="AK29" s="44">
        <f t="shared" si="0"/>
        <v>0</v>
      </c>
      <c r="AL29" s="35">
        <f t="shared" si="1"/>
        <v>0</v>
      </c>
      <c r="AM29" s="36">
        <f t="shared" si="2"/>
        <v>0</v>
      </c>
      <c r="AN29" s="37">
        <f t="shared" si="3"/>
        <v>0</v>
      </c>
      <c r="AO29" s="38">
        <f t="shared" si="4"/>
        <v>0</v>
      </c>
      <c r="AP29" s="37">
        <f t="shared" si="5"/>
        <v>0</v>
      </c>
      <c r="AQ29" s="45">
        <f t="shared" si="6"/>
        <v>0</v>
      </c>
      <c r="AR29" s="40">
        <f t="shared" si="7"/>
        <v>0</v>
      </c>
    </row>
    <row r="30" spans="1:44" ht="15.75">
      <c r="A30" s="40">
        <v>22</v>
      </c>
      <c r="B30" s="41" t="s">
        <v>84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40"/>
      <c r="AH30" s="40"/>
      <c r="AI30" s="40"/>
      <c r="AJ30" s="40"/>
      <c r="AK30" s="44">
        <f t="shared" si="0"/>
        <v>0</v>
      </c>
      <c r="AL30" s="35">
        <f t="shared" si="1"/>
        <v>0</v>
      </c>
      <c r="AM30" s="36">
        <f t="shared" si="2"/>
        <v>0</v>
      </c>
      <c r="AN30" s="37">
        <f t="shared" si="3"/>
        <v>0</v>
      </c>
      <c r="AO30" s="38">
        <f t="shared" si="4"/>
        <v>0</v>
      </c>
      <c r="AP30" s="37">
        <f t="shared" si="5"/>
        <v>0</v>
      </c>
      <c r="AQ30" s="45">
        <f t="shared" si="6"/>
        <v>0</v>
      </c>
      <c r="AR30" s="40">
        <f t="shared" si="7"/>
        <v>0</v>
      </c>
    </row>
    <row r="31" spans="1:44" ht="15.75">
      <c r="A31" s="40">
        <v>23</v>
      </c>
      <c r="B31" s="41" t="s">
        <v>85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29"/>
      <c r="AH31" s="29"/>
      <c r="AI31" s="29"/>
      <c r="AJ31" s="29"/>
      <c r="AK31" s="44">
        <f t="shared" si="0"/>
        <v>0</v>
      </c>
      <c r="AL31" s="35">
        <f t="shared" si="1"/>
        <v>0</v>
      </c>
      <c r="AM31" s="36">
        <f t="shared" si="2"/>
        <v>0</v>
      </c>
      <c r="AN31" s="37">
        <f t="shared" si="3"/>
        <v>0</v>
      </c>
      <c r="AO31" s="38">
        <f t="shared" si="4"/>
        <v>0</v>
      </c>
      <c r="AP31" s="37">
        <f t="shared" si="5"/>
        <v>0</v>
      </c>
      <c r="AQ31" s="45">
        <f t="shared" si="6"/>
        <v>0</v>
      </c>
      <c r="AR31" s="40">
        <f t="shared" si="7"/>
        <v>0</v>
      </c>
    </row>
    <row r="32" spans="1:44" ht="15.75">
      <c r="A32" s="40">
        <v>24</v>
      </c>
      <c r="B32" s="41" t="s">
        <v>86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40"/>
      <c r="AH32" s="40"/>
      <c r="AI32" s="40"/>
      <c r="AJ32" s="40"/>
      <c r="AK32" s="44">
        <f t="shared" si="0"/>
        <v>0</v>
      </c>
      <c r="AL32" s="35">
        <f t="shared" si="1"/>
        <v>0</v>
      </c>
      <c r="AM32" s="36">
        <f t="shared" si="2"/>
        <v>0</v>
      </c>
      <c r="AN32" s="37">
        <f t="shared" si="3"/>
        <v>0</v>
      </c>
      <c r="AO32" s="38">
        <f t="shared" si="4"/>
        <v>0</v>
      </c>
      <c r="AP32" s="37">
        <f t="shared" si="5"/>
        <v>0</v>
      </c>
      <c r="AQ32" s="45">
        <f t="shared" si="6"/>
        <v>0</v>
      </c>
      <c r="AR32" s="40">
        <f t="shared" si="7"/>
        <v>0</v>
      </c>
    </row>
    <row r="33" spans="1:44" ht="15.75">
      <c r="A33" s="40">
        <v>25</v>
      </c>
      <c r="B33" s="41" t="s">
        <v>87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29"/>
      <c r="AH33" s="29"/>
      <c r="AI33" s="29"/>
      <c r="AJ33" s="29"/>
      <c r="AK33" s="44">
        <f t="shared" si="0"/>
        <v>0</v>
      </c>
      <c r="AL33" s="35">
        <f t="shared" si="1"/>
        <v>0</v>
      </c>
      <c r="AM33" s="36">
        <f t="shared" si="2"/>
        <v>0</v>
      </c>
      <c r="AN33" s="37">
        <f t="shared" si="3"/>
        <v>0</v>
      </c>
      <c r="AO33" s="38">
        <f t="shared" si="4"/>
        <v>0</v>
      </c>
      <c r="AP33" s="37">
        <f t="shared" si="5"/>
        <v>0</v>
      </c>
      <c r="AQ33" s="45">
        <f t="shared" si="6"/>
        <v>0</v>
      </c>
      <c r="AR33" s="40">
        <f t="shared" si="7"/>
        <v>0</v>
      </c>
    </row>
    <row r="34" spans="1:44" ht="15.75">
      <c r="A34" s="40">
        <v>26</v>
      </c>
      <c r="B34" s="41" t="s">
        <v>88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40"/>
      <c r="AH34" s="40"/>
      <c r="AI34" s="40"/>
      <c r="AJ34" s="40"/>
      <c r="AK34" s="44">
        <f t="shared" si="0"/>
        <v>0</v>
      </c>
      <c r="AL34" s="35">
        <f t="shared" si="1"/>
        <v>0</v>
      </c>
      <c r="AM34" s="36">
        <f t="shared" si="2"/>
        <v>0</v>
      </c>
      <c r="AN34" s="37">
        <f t="shared" si="3"/>
        <v>0</v>
      </c>
      <c r="AO34" s="38">
        <f t="shared" si="4"/>
        <v>0</v>
      </c>
      <c r="AP34" s="37">
        <f t="shared" si="5"/>
        <v>0</v>
      </c>
      <c r="AQ34" s="45">
        <f t="shared" si="6"/>
        <v>0</v>
      </c>
      <c r="AR34" s="40">
        <f t="shared" si="7"/>
        <v>0</v>
      </c>
    </row>
    <row r="35" spans="1:44" ht="15.75">
      <c r="A35" s="40">
        <v>27</v>
      </c>
      <c r="B35" s="41" t="s">
        <v>89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29"/>
      <c r="AH35" s="29"/>
      <c r="AI35" s="29"/>
      <c r="AJ35" s="29"/>
      <c r="AK35" s="44">
        <f t="shared" si="0"/>
        <v>0</v>
      </c>
      <c r="AL35" s="35">
        <f t="shared" si="1"/>
        <v>0</v>
      </c>
      <c r="AM35" s="36">
        <f t="shared" si="2"/>
        <v>0</v>
      </c>
      <c r="AN35" s="37">
        <f t="shared" si="3"/>
        <v>0</v>
      </c>
      <c r="AO35" s="38">
        <f t="shared" si="4"/>
        <v>0</v>
      </c>
      <c r="AP35" s="37">
        <f t="shared" si="5"/>
        <v>0</v>
      </c>
      <c r="AQ35" s="45">
        <f t="shared" si="6"/>
        <v>0</v>
      </c>
      <c r="AR35" s="40">
        <f t="shared" si="7"/>
        <v>0</v>
      </c>
    </row>
    <row r="36" spans="1:44" ht="15.75">
      <c r="A36" s="40">
        <v>28</v>
      </c>
      <c r="B36" s="41" t="s">
        <v>90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40"/>
      <c r="AH36" s="40"/>
      <c r="AI36" s="40"/>
      <c r="AJ36" s="40"/>
      <c r="AK36" s="44">
        <f t="shared" si="0"/>
        <v>0</v>
      </c>
      <c r="AL36" s="35">
        <f t="shared" si="1"/>
        <v>0</v>
      </c>
      <c r="AM36" s="36">
        <f t="shared" si="2"/>
        <v>0</v>
      </c>
      <c r="AN36" s="37">
        <f t="shared" si="3"/>
        <v>0</v>
      </c>
      <c r="AO36" s="38">
        <f t="shared" si="4"/>
        <v>0</v>
      </c>
      <c r="AP36" s="37">
        <f t="shared" si="5"/>
        <v>0</v>
      </c>
      <c r="AQ36" s="45">
        <f t="shared" si="6"/>
        <v>0</v>
      </c>
      <c r="AR36" s="40">
        <f t="shared" si="7"/>
        <v>0</v>
      </c>
    </row>
    <row r="37" spans="1:44" ht="15.75">
      <c r="A37" s="40">
        <v>29</v>
      </c>
      <c r="B37" s="41" t="s">
        <v>91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29"/>
      <c r="AH37" s="29"/>
      <c r="AI37" s="29"/>
      <c r="AJ37" s="29"/>
      <c r="AK37" s="44">
        <f t="shared" si="0"/>
        <v>0</v>
      </c>
      <c r="AL37" s="35">
        <f t="shared" si="1"/>
        <v>0</v>
      </c>
      <c r="AM37" s="36">
        <f t="shared" si="2"/>
        <v>0</v>
      </c>
      <c r="AN37" s="37">
        <f t="shared" si="3"/>
        <v>0</v>
      </c>
      <c r="AO37" s="38">
        <f t="shared" si="4"/>
        <v>0</v>
      </c>
      <c r="AP37" s="37">
        <f t="shared" si="5"/>
        <v>0</v>
      </c>
      <c r="AQ37" s="45">
        <f t="shared" si="6"/>
        <v>0</v>
      </c>
      <c r="AR37" s="40">
        <f t="shared" si="7"/>
        <v>0</v>
      </c>
    </row>
    <row r="38" spans="1:44" ht="15.75">
      <c r="A38" s="40">
        <v>30</v>
      </c>
      <c r="B38" s="41" t="s">
        <v>92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40"/>
      <c r="AH38" s="40"/>
      <c r="AI38" s="40"/>
      <c r="AJ38" s="40"/>
      <c r="AK38" s="44">
        <f t="shared" si="0"/>
        <v>0</v>
      </c>
      <c r="AL38" s="35">
        <f t="shared" si="1"/>
        <v>0</v>
      </c>
      <c r="AM38" s="36">
        <f t="shared" si="2"/>
        <v>0</v>
      </c>
      <c r="AN38" s="37">
        <f t="shared" si="3"/>
        <v>0</v>
      </c>
      <c r="AO38" s="38">
        <f t="shared" si="4"/>
        <v>0</v>
      </c>
      <c r="AP38" s="37">
        <f t="shared" si="5"/>
        <v>0</v>
      </c>
      <c r="AQ38" s="45">
        <f t="shared" si="6"/>
        <v>0</v>
      </c>
      <c r="AR38" s="40">
        <f t="shared" si="7"/>
        <v>0</v>
      </c>
    </row>
    <row r="39" spans="1:44" ht="15.75">
      <c r="A39" s="40">
        <v>31</v>
      </c>
      <c r="B39" s="41" t="s">
        <v>93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29"/>
      <c r="AH39" s="29"/>
      <c r="AI39" s="29"/>
      <c r="AJ39" s="29"/>
      <c r="AK39" s="44">
        <f t="shared" si="0"/>
        <v>0</v>
      </c>
      <c r="AL39" s="35">
        <f t="shared" si="1"/>
        <v>0</v>
      </c>
      <c r="AM39" s="36">
        <f t="shared" si="2"/>
        <v>0</v>
      </c>
      <c r="AN39" s="37">
        <f t="shared" si="3"/>
        <v>0</v>
      </c>
      <c r="AO39" s="38">
        <f t="shared" si="4"/>
        <v>0</v>
      </c>
      <c r="AP39" s="37">
        <f t="shared" si="5"/>
        <v>0</v>
      </c>
      <c r="AQ39" s="45">
        <f t="shared" si="6"/>
        <v>0</v>
      </c>
      <c r="AR39" s="40">
        <f t="shared" si="7"/>
        <v>0</v>
      </c>
    </row>
    <row r="40" spans="1:44" ht="15.75">
      <c r="A40" s="40">
        <v>32</v>
      </c>
      <c r="B40" s="41" t="s">
        <v>94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40"/>
      <c r="AH40" s="40"/>
      <c r="AI40" s="40"/>
      <c r="AJ40" s="40"/>
      <c r="AK40" s="44">
        <f t="shared" si="0"/>
        <v>0</v>
      </c>
      <c r="AL40" s="35">
        <f t="shared" si="1"/>
        <v>0</v>
      </c>
      <c r="AM40" s="36">
        <f t="shared" si="2"/>
        <v>0</v>
      </c>
      <c r="AN40" s="37">
        <f t="shared" si="3"/>
        <v>0</v>
      </c>
      <c r="AO40" s="38">
        <f t="shared" si="4"/>
        <v>0</v>
      </c>
      <c r="AP40" s="37">
        <f t="shared" si="5"/>
        <v>0</v>
      </c>
      <c r="AQ40" s="45">
        <f t="shared" si="6"/>
        <v>0</v>
      </c>
      <c r="AR40" s="40">
        <f t="shared" si="7"/>
        <v>0</v>
      </c>
    </row>
    <row r="41" spans="1:44" ht="15.75">
      <c r="A41" s="40">
        <v>33</v>
      </c>
      <c r="B41" s="30" t="s">
        <v>95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29"/>
      <c r="AH41" s="29"/>
      <c r="AI41" s="29"/>
      <c r="AJ41" s="29"/>
      <c r="AK41" s="44">
        <f t="shared" si="0"/>
        <v>0</v>
      </c>
      <c r="AL41" s="35">
        <f t="shared" si="1"/>
        <v>0</v>
      </c>
      <c r="AM41" s="36">
        <f t="shared" si="2"/>
        <v>0</v>
      </c>
      <c r="AN41" s="37">
        <f t="shared" si="3"/>
        <v>0</v>
      </c>
      <c r="AO41" s="38">
        <f t="shared" si="4"/>
        <v>0</v>
      </c>
      <c r="AP41" s="37">
        <f t="shared" si="5"/>
        <v>0</v>
      </c>
      <c r="AQ41" s="45">
        <f t="shared" si="6"/>
        <v>0</v>
      </c>
      <c r="AR41" s="40">
        <f t="shared" si="7"/>
        <v>0</v>
      </c>
    </row>
    <row r="42" spans="1:44" ht="15.75">
      <c r="A42" s="40">
        <v>34</v>
      </c>
      <c r="B42" s="41" t="s">
        <v>96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40"/>
      <c r="AH42" s="40"/>
      <c r="AI42" s="40"/>
      <c r="AJ42" s="40"/>
      <c r="AK42" s="44">
        <f t="shared" si="0"/>
        <v>0</v>
      </c>
      <c r="AL42" s="35">
        <f t="shared" si="1"/>
        <v>0</v>
      </c>
      <c r="AM42" s="36">
        <f t="shared" si="2"/>
        <v>0</v>
      </c>
      <c r="AN42" s="37">
        <f t="shared" si="3"/>
        <v>0</v>
      </c>
      <c r="AO42" s="38">
        <f t="shared" si="4"/>
        <v>0</v>
      </c>
      <c r="AP42" s="37">
        <f t="shared" si="5"/>
        <v>0</v>
      </c>
      <c r="AQ42" s="45">
        <f t="shared" si="6"/>
        <v>0</v>
      </c>
      <c r="AR42" s="40">
        <f t="shared" si="7"/>
        <v>0</v>
      </c>
    </row>
    <row r="43" spans="1:44" ht="15.75">
      <c r="A43" s="40">
        <v>35</v>
      </c>
      <c r="B43" s="41" t="s">
        <v>97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29"/>
      <c r="AH43" s="29"/>
      <c r="AI43" s="29"/>
      <c r="AJ43" s="29"/>
      <c r="AK43" s="44">
        <f t="shared" si="0"/>
        <v>0</v>
      </c>
      <c r="AL43" s="35">
        <f t="shared" si="1"/>
        <v>0</v>
      </c>
      <c r="AM43" s="36">
        <f t="shared" si="2"/>
        <v>0</v>
      </c>
      <c r="AN43" s="37">
        <f t="shared" si="3"/>
        <v>0</v>
      </c>
      <c r="AO43" s="38">
        <f t="shared" si="4"/>
        <v>0</v>
      </c>
      <c r="AP43" s="37">
        <f t="shared" si="5"/>
        <v>0</v>
      </c>
      <c r="AQ43" s="45">
        <f t="shared" si="6"/>
        <v>0</v>
      </c>
      <c r="AR43" s="40">
        <f t="shared" si="7"/>
        <v>0</v>
      </c>
    </row>
    <row r="44" spans="1:44" ht="15.75">
      <c r="A44" s="40">
        <v>36</v>
      </c>
      <c r="B44" s="41" t="s">
        <v>98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40"/>
      <c r="AH44" s="40"/>
      <c r="AI44" s="40"/>
      <c r="AJ44" s="40"/>
      <c r="AK44" s="44">
        <f t="shared" si="0"/>
        <v>0</v>
      </c>
      <c r="AL44" s="35">
        <f t="shared" si="1"/>
        <v>0</v>
      </c>
      <c r="AM44" s="36">
        <f t="shared" si="2"/>
        <v>0</v>
      </c>
      <c r="AN44" s="37">
        <f t="shared" si="3"/>
        <v>0</v>
      </c>
      <c r="AO44" s="38">
        <f t="shared" si="4"/>
        <v>0</v>
      </c>
      <c r="AP44" s="37">
        <f t="shared" si="5"/>
        <v>0</v>
      </c>
      <c r="AQ44" s="45">
        <f t="shared" si="6"/>
        <v>0</v>
      </c>
      <c r="AR44" s="40">
        <f t="shared" si="7"/>
        <v>0</v>
      </c>
    </row>
    <row r="45" spans="1:44" ht="15.75">
      <c r="A45" s="40">
        <v>37</v>
      </c>
      <c r="B45" s="41" t="s">
        <v>99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29"/>
      <c r="AH45" s="29"/>
      <c r="AI45" s="29"/>
      <c r="AJ45" s="29"/>
      <c r="AK45" s="44">
        <f t="shared" si="0"/>
        <v>0</v>
      </c>
      <c r="AL45" s="35">
        <f t="shared" si="1"/>
        <v>0</v>
      </c>
      <c r="AM45" s="36">
        <f t="shared" si="2"/>
        <v>0</v>
      </c>
      <c r="AN45" s="37">
        <f t="shared" si="3"/>
        <v>0</v>
      </c>
      <c r="AO45" s="38">
        <f t="shared" si="4"/>
        <v>0</v>
      </c>
      <c r="AP45" s="37">
        <f t="shared" si="5"/>
        <v>0</v>
      </c>
      <c r="AQ45" s="45">
        <f t="shared" si="6"/>
        <v>0</v>
      </c>
      <c r="AR45" s="40">
        <f t="shared" si="7"/>
        <v>0</v>
      </c>
    </row>
    <row r="46" spans="1:44" ht="15.75">
      <c r="A46" s="40">
        <v>38</v>
      </c>
      <c r="B46" s="41" t="s">
        <v>100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40"/>
      <c r="AH46" s="40"/>
      <c r="AI46" s="40"/>
      <c r="AJ46" s="40"/>
      <c r="AK46" s="44">
        <f t="shared" si="0"/>
        <v>0</v>
      </c>
      <c r="AL46" s="35">
        <f t="shared" si="1"/>
        <v>0</v>
      </c>
      <c r="AM46" s="36">
        <f t="shared" si="2"/>
        <v>0</v>
      </c>
      <c r="AN46" s="37">
        <f t="shared" si="3"/>
        <v>0</v>
      </c>
      <c r="AO46" s="38">
        <f t="shared" si="4"/>
        <v>0</v>
      </c>
      <c r="AP46" s="37">
        <f t="shared" si="5"/>
        <v>0</v>
      </c>
      <c r="AQ46" s="45">
        <f t="shared" si="6"/>
        <v>0</v>
      </c>
      <c r="AR46" s="40">
        <f t="shared" si="7"/>
        <v>0</v>
      </c>
    </row>
    <row r="47" spans="1:44" ht="15.75">
      <c r="A47" s="40">
        <v>39</v>
      </c>
      <c r="B47" s="41" t="s">
        <v>101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29"/>
      <c r="AH47" s="29"/>
      <c r="AI47" s="29"/>
      <c r="AJ47" s="29"/>
      <c r="AK47" s="44">
        <f t="shared" si="0"/>
        <v>0</v>
      </c>
      <c r="AL47" s="35">
        <f t="shared" si="1"/>
        <v>0</v>
      </c>
      <c r="AM47" s="36">
        <f t="shared" si="2"/>
        <v>0</v>
      </c>
      <c r="AN47" s="37">
        <f t="shared" si="3"/>
        <v>0</v>
      </c>
      <c r="AO47" s="38">
        <f t="shared" si="4"/>
        <v>0</v>
      </c>
      <c r="AP47" s="37">
        <f t="shared" si="5"/>
        <v>0</v>
      </c>
      <c r="AQ47" s="45">
        <f t="shared" si="6"/>
        <v>0</v>
      </c>
      <c r="AR47" s="40">
        <f t="shared" si="7"/>
        <v>0</v>
      </c>
    </row>
    <row r="48" spans="1:44" ht="15.75">
      <c r="A48" s="40">
        <v>40</v>
      </c>
      <c r="B48" s="41" t="s">
        <v>102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40"/>
      <c r="AH48" s="40"/>
      <c r="AI48" s="40"/>
      <c r="AJ48" s="40"/>
      <c r="AK48" s="44">
        <f t="shared" si="0"/>
        <v>0</v>
      </c>
      <c r="AL48" s="35">
        <f t="shared" si="1"/>
        <v>0</v>
      </c>
      <c r="AM48" s="36">
        <f t="shared" si="2"/>
        <v>0</v>
      </c>
      <c r="AN48" s="37">
        <f t="shared" si="3"/>
        <v>0</v>
      </c>
      <c r="AO48" s="38">
        <f t="shared" si="4"/>
        <v>0</v>
      </c>
      <c r="AP48" s="37">
        <f t="shared" si="5"/>
        <v>0</v>
      </c>
      <c r="AQ48" s="45">
        <f t="shared" si="6"/>
        <v>0</v>
      </c>
      <c r="AR48" s="40">
        <f t="shared" si="7"/>
        <v>0</v>
      </c>
    </row>
    <row r="49" spans="1:44" ht="15.75">
      <c r="A49" s="40">
        <v>41</v>
      </c>
      <c r="B49" s="41" t="s">
        <v>103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29"/>
      <c r="AH49" s="29"/>
      <c r="AI49" s="29"/>
      <c r="AJ49" s="29"/>
      <c r="AK49" s="44">
        <f t="shared" si="0"/>
        <v>0</v>
      </c>
      <c r="AL49" s="35">
        <f t="shared" si="1"/>
        <v>0</v>
      </c>
      <c r="AM49" s="36">
        <f t="shared" si="2"/>
        <v>0</v>
      </c>
      <c r="AN49" s="37">
        <f t="shared" si="3"/>
        <v>0</v>
      </c>
      <c r="AO49" s="38">
        <f t="shared" si="4"/>
        <v>0</v>
      </c>
      <c r="AP49" s="37">
        <f t="shared" si="5"/>
        <v>0</v>
      </c>
      <c r="AQ49" s="45">
        <f t="shared" si="6"/>
        <v>0</v>
      </c>
      <c r="AR49" s="40">
        <f t="shared" si="7"/>
        <v>0</v>
      </c>
    </row>
    <row r="50" spans="1:44" ht="15.75">
      <c r="A50" s="40">
        <v>42</v>
      </c>
      <c r="B50" s="41" t="s">
        <v>104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40"/>
      <c r="AH50" s="40"/>
      <c r="AI50" s="40"/>
      <c r="AJ50" s="40"/>
      <c r="AK50" s="44">
        <f t="shared" si="0"/>
        <v>0</v>
      </c>
      <c r="AL50" s="35">
        <f t="shared" si="1"/>
        <v>0</v>
      </c>
      <c r="AM50" s="36">
        <f t="shared" si="2"/>
        <v>0</v>
      </c>
      <c r="AN50" s="37">
        <f t="shared" si="3"/>
        <v>0</v>
      </c>
      <c r="AO50" s="38">
        <f t="shared" si="4"/>
        <v>0</v>
      </c>
      <c r="AP50" s="37">
        <f t="shared" si="5"/>
        <v>0</v>
      </c>
      <c r="AQ50" s="45">
        <f t="shared" si="6"/>
        <v>0</v>
      </c>
      <c r="AR50" s="40">
        <f t="shared" si="7"/>
        <v>0</v>
      </c>
    </row>
    <row r="51" spans="1:44" ht="15.75">
      <c r="A51" s="40">
        <v>43</v>
      </c>
      <c r="B51" s="41" t="s">
        <v>105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29"/>
      <c r="AH51" s="29"/>
      <c r="AI51" s="29"/>
      <c r="AJ51" s="29"/>
      <c r="AK51" s="44">
        <f t="shared" si="0"/>
        <v>0</v>
      </c>
      <c r="AL51" s="35">
        <f t="shared" si="1"/>
        <v>0</v>
      </c>
      <c r="AM51" s="36">
        <f t="shared" si="2"/>
        <v>0</v>
      </c>
      <c r="AN51" s="37">
        <f t="shared" si="3"/>
        <v>0</v>
      </c>
      <c r="AO51" s="38">
        <f t="shared" si="4"/>
        <v>0</v>
      </c>
      <c r="AP51" s="37">
        <f t="shared" si="5"/>
        <v>0</v>
      </c>
      <c r="AQ51" s="45">
        <f t="shared" si="6"/>
        <v>0</v>
      </c>
      <c r="AR51" s="40">
        <f t="shared" si="7"/>
        <v>0</v>
      </c>
    </row>
    <row r="52" spans="1:44" ht="15.75">
      <c r="A52" s="40">
        <v>44</v>
      </c>
      <c r="B52" s="41" t="s">
        <v>106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40"/>
      <c r="AH52" s="40"/>
      <c r="AI52" s="40"/>
      <c r="AJ52" s="40"/>
      <c r="AK52" s="44">
        <f t="shared" si="0"/>
        <v>0</v>
      </c>
      <c r="AL52" s="35">
        <f t="shared" si="1"/>
        <v>0</v>
      </c>
      <c r="AM52" s="36">
        <f t="shared" si="2"/>
        <v>0</v>
      </c>
      <c r="AN52" s="37">
        <f t="shared" si="3"/>
        <v>0</v>
      </c>
      <c r="AO52" s="38">
        <f t="shared" si="4"/>
        <v>0</v>
      </c>
      <c r="AP52" s="37">
        <f t="shared" si="5"/>
        <v>0</v>
      </c>
      <c r="AQ52" s="45">
        <f t="shared" si="6"/>
        <v>0</v>
      </c>
      <c r="AR52" s="40">
        <f t="shared" si="7"/>
        <v>0</v>
      </c>
    </row>
    <row r="53" spans="1:44" ht="15.75">
      <c r="A53" s="40">
        <v>45</v>
      </c>
      <c r="B53" s="41" t="s">
        <v>107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29"/>
      <c r="AH53" s="29"/>
      <c r="AI53" s="29"/>
      <c r="AJ53" s="29"/>
      <c r="AK53" s="44">
        <f t="shared" si="0"/>
        <v>0</v>
      </c>
      <c r="AL53" s="35">
        <f t="shared" si="1"/>
        <v>0</v>
      </c>
      <c r="AM53" s="36">
        <f t="shared" si="2"/>
        <v>0</v>
      </c>
      <c r="AN53" s="37">
        <f t="shared" si="3"/>
        <v>0</v>
      </c>
      <c r="AO53" s="38">
        <f t="shared" si="4"/>
        <v>0</v>
      </c>
      <c r="AP53" s="37">
        <f t="shared" si="5"/>
        <v>0</v>
      </c>
      <c r="AQ53" s="45">
        <f t="shared" si="6"/>
        <v>0</v>
      </c>
      <c r="AR53" s="40">
        <f t="shared" si="7"/>
        <v>0</v>
      </c>
    </row>
    <row r="54" spans="1:44" ht="15.75">
      <c r="A54" s="40">
        <v>46</v>
      </c>
      <c r="B54" s="41" t="s">
        <v>108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40"/>
      <c r="AH54" s="40"/>
      <c r="AI54" s="40"/>
      <c r="AJ54" s="40"/>
      <c r="AK54" s="44">
        <f t="shared" si="0"/>
        <v>0</v>
      </c>
      <c r="AL54" s="35">
        <f t="shared" si="1"/>
        <v>0</v>
      </c>
      <c r="AM54" s="36">
        <f t="shared" si="2"/>
        <v>0</v>
      </c>
      <c r="AN54" s="37">
        <f t="shared" si="3"/>
        <v>0</v>
      </c>
      <c r="AO54" s="38">
        <f t="shared" si="4"/>
        <v>0</v>
      </c>
      <c r="AP54" s="37">
        <f t="shared" si="5"/>
        <v>0</v>
      </c>
      <c r="AQ54" s="45">
        <f t="shared" si="6"/>
        <v>0</v>
      </c>
      <c r="AR54" s="40">
        <f t="shared" si="7"/>
        <v>0</v>
      </c>
    </row>
    <row r="55" spans="1:44" ht="15.75">
      <c r="A55" s="40">
        <v>47</v>
      </c>
      <c r="B55" s="41" t="s">
        <v>109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29"/>
      <c r="AH55" s="29"/>
      <c r="AI55" s="29"/>
      <c r="AJ55" s="29"/>
      <c r="AK55" s="44">
        <f t="shared" si="0"/>
        <v>0</v>
      </c>
      <c r="AL55" s="35">
        <f t="shared" si="1"/>
        <v>0</v>
      </c>
      <c r="AM55" s="36">
        <f t="shared" si="2"/>
        <v>0</v>
      </c>
      <c r="AN55" s="37">
        <f t="shared" si="3"/>
        <v>0</v>
      </c>
      <c r="AO55" s="38">
        <f t="shared" si="4"/>
        <v>0</v>
      </c>
      <c r="AP55" s="37">
        <f t="shared" si="5"/>
        <v>0</v>
      </c>
      <c r="AQ55" s="45">
        <f t="shared" si="6"/>
        <v>0</v>
      </c>
      <c r="AR55" s="40">
        <f t="shared" si="7"/>
        <v>0</v>
      </c>
    </row>
    <row r="56" spans="1:44" ht="15.75">
      <c r="A56" s="40">
        <v>48</v>
      </c>
      <c r="B56" s="41" t="s">
        <v>110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40"/>
      <c r="AH56" s="40"/>
      <c r="AI56" s="40"/>
      <c r="AJ56" s="40"/>
      <c r="AK56" s="44">
        <f t="shared" si="0"/>
        <v>0</v>
      </c>
      <c r="AL56" s="35">
        <f t="shared" si="1"/>
        <v>0</v>
      </c>
      <c r="AM56" s="36">
        <f t="shared" si="2"/>
        <v>0</v>
      </c>
      <c r="AN56" s="37">
        <f t="shared" si="3"/>
        <v>0</v>
      </c>
      <c r="AO56" s="38">
        <f t="shared" si="4"/>
        <v>0</v>
      </c>
      <c r="AP56" s="37">
        <f t="shared" si="5"/>
        <v>0</v>
      </c>
      <c r="AQ56" s="45">
        <f t="shared" si="6"/>
        <v>0</v>
      </c>
      <c r="AR56" s="40">
        <f t="shared" si="7"/>
        <v>0</v>
      </c>
    </row>
    <row r="57" spans="1:44" ht="15.75">
      <c r="A57" s="40">
        <v>49</v>
      </c>
      <c r="B57" s="30" t="s">
        <v>111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29"/>
      <c r="AH57" s="29"/>
      <c r="AI57" s="29"/>
      <c r="AJ57" s="29"/>
      <c r="AK57" s="44">
        <f t="shared" si="0"/>
        <v>0</v>
      </c>
      <c r="AL57" s="35">
        <f t="shared" si="1"/>
        <v>0</v>
      </c>
      <c r="AM57" s="36">
        <f t="shared" si="2"/>
        <v>0</v>
      </c>
      <c r="AN57" s="37">
        <f t="shared" si="3"/>
        <v>0</v>
      </c>
      <c r="AO57" s="38">
        <f t="shared" si="4"/>
        <v>0</v>
      </c>
      <c r="AP57" s="37">
        <f t="shared" si="5"/>
        <v>0</v>
      </c>
      <c r="AQ57" s="45">
        <f t="shared" si="6"/>
        <v>0</v>
      </c>
      <c r="AR57" s="40">
        <f t="shared" si="7"/>
        <v>0</v>
      </c>
    </row>
    <row r="58" spans="1:44" ht="15.75">
      <c r="A58" s="40">
        <v>50</v>
      </c>
      <c r="B58" s="41" t="s">
        <v>112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40"/>
      <c r="AH58" s="40"/>
      <c r="AI58" s="40"/>
      <c r="AJ58" s="40"/>
      <c r="AK58" s="44">
        <f t="shared" si="0"/>
        <v>0</v>
      </c>
      <c r="AL58" s="35">
        <f t="shared" si="1"/>
        <v>0</v>
      </c>
      <c r="AM58" s="36">
        <f t="shared" si="2"/>
        <v>0</v>
      </c>
      <c r="AN58" s="37">
        <f t="shared" si="3"/>
        <v>0</v>
      </c>
      <c r="AO58" s="38">
        <f t="shared" si="4"/>
        <v>0</v>
      </c>
      <c r="AP58" s="37">
        <f t="shared" si="5"/>
        <v>0</v>
      </c>
      <c r="AQ58" s="45">
        <f t="shared" si="6"/>
        <v>0</v>
      </c>
      <c r="AR58" s="40">
        <f t="shared" si="7"/>
        <v>0</v>
      </c>
    </row>
    <row r="59" spans="1:44" ht="15.75">
      <c r="A59" s="40"/>
      <c r="B59" s="38" t="s">
        <v>50</v>
      </c>
      <c r="C59" s="35">
        <f aca="true" t="shared" si="8" ref="C59:AR59">SUM(C9:C58)</f>
        <v>0</v>
      </c>
      <c r="D59" s="35">
        <f t="shared" si="8"/>
        <v>0</v>
      </c>
      <c r="E59" s="35">
        <f t="shared" si="8"/>
        <v>0</v>
      </c>
      <c r="F59" s="35">
        <f t="shared" si="8"/>
        <v>0</v>
      </c>
      <c r="G59" s="35">
        <f t="shared" si="8"/>
        <v>0</v>
      </c>
      <c r="H59" s="35">
        <f t="shared" si="8"/>
        <v>0</v>
      </c>
      <c r="I59" s="35">
        <f t="shared" si="8"/>
        <v>0</v>
      </c>
      <c r="J59" s="35">
        <f t="shared" si="8"/>
        <v>0</v>
      </c>
      <c r="K59" s="35">
        <f t="shared" si="8"/>
        <v>0</v>
      </c>
      <c r="L59" s="35">
        <f t="shared" si="8"/>
        <v>0</v>
      </c>
      <c r="M59" s="36">
        <f t="shared" si="8"/>
        <v>0</v>
      </c>
      <c r="N59" s="36">
        <f t="shared" si="8"/>
        <v>0</v>
      </c>
      <c r="O59" s="36">
        <f t="shared" si="8"/>
        <v>0</v>
      </c>
      <c r="P59" s="36">
        <f t="shared" si="8"/>
        <v>0</v>
      </c>
      <c r="Q59" s="36">
        <f t="shared" si="8"/>
        <v>0</v>
      </c>
      <c r="R59" s="36">
        <f t="shared" si="8"/>
        <v>0</v>
      </c>
      <c r="S59" s="36">
        <f t="shared" si="8"/>
        <v>0</v>
      </c>
      <c r="T59" s="36">
        <f t="shared" si="8"/>
        <v>0</v>
      </c>
      <c r="U59" s="36">
        <f t="shared" si="8"/>
        <v>0</v>
      </c>
      <c r="V59" s="36">
        <f t="shared" si="8"/>
        <v>0</v>
      </c>
      <c r="W59" s="37">
        <f t="shared" si="8"/>
        <v>0</v>
      </c>
      <c r="X59" s="37">
        <f t="shared" si="8"/>
        <v>0</v>
      </c>
      <c r="Y59" s="37">
        <f t="shared" si="8"/>
        <v>0</v>
      </c>
      <c r="Z59" s="37">
        <f t="shared" si="8"/>
        <v>0</v>
      </c>
      <c r="AA59" s="37">
        <f t="shared" si="8"/>
        <v>0</v>
      </c>
      <c r="AB59" s="37">
        <f t="shared" si="8"/>
        <v>0</v>
      </c>
      <c r="AC59" s="37">
        <f t="shared" si="8"/>
        <v>0</v>
      </c>
      <c r="AD59" s="37">
        <f t="shared" si="8"/>
        <v>0</v>
      </c>
      <c r="AE59" s="37">
        <f t="shared" si="8"/>
        <v>0</v>
      </c>
      <c r="AF59" s="37">
        <f t="shared" si="8"/>
        <v>0</v>
      </c>
      <c r="AG59" s="40">
        <f t="shared" si="8"/>
        <v>0</v>
      </c>
      <c r="AH59" s="40">
        <f t="shared" si="8"/>
        <v>0</v>
      </c>
      <c r="AI59" s="40">
        <f t="shared" si="8"/>
        <v>0</v>
      </c>
      <c r="AJ59" s="40">
        <f t="shared" si="8"/>
        <v>0</v>
      </c>
      <c r="AK59" s="47">
        <f t="shared" si="8"/>
        <v>0</v>
      </c>
      <c r="AL59" s="48">
        <f t="shared" si="8"/>
        <v>0</v>
      </c>
      <c r="AM59" s="49">
        <f t="shared" si="8"/>
        <v>0</v>
      </c>
      <c r="AN59" s="50">
        <f t="shared" si="8"/>
        <v>0</v>
      </c>
      <c r="AO59" s="51">
        <f t="shared" si="8"/>
        <v>0</v>
      </c>
      <c r="AP59" s="52">
        <f t="shared" si="8"/>
        <v>0</v>
      </c>
      <c r="AQ59" s="53">
        <f t="shared" si="8"/>
        <v>0</v>
      </c>
      <c r="AR59" s="54">
        <f t="shared" si="8"/>
        <v>0</v>
      </c>
    </row>
    <row r="60" spans="1:44" ht="60">
      <c r="A60" s="55"/>
      <c r="B60" s="56" t="s">
        <v>113</v>
      </c>
      <c r="C60" s="57">
        <f>E3*1</f>
        <v>0</v>
      </c>
      <c r="D60" s="57">
        <f>E3*1</f>
        <v>0</v>
      </c>
      <c r="E60" s="57">
        <f>E3*1</f>
        <v>0</v>
      </c>
      <c r="F60" s="57">
        <f>E3*1</f>
        <v>0</v>
      </c>
      <c r="G60" s="57">
        <f>E3*1</f>
        <v>0</v>
      </c>
      <c r="H60" s="57">
        <f>E3*1</f>
        <v>0</v>
      </c>
      <c r="I60" s="57">
        <f>E3*1</f>
        <v>0</v>
      </c>
      <c r="J60" s="57">
        <f>E3*1</f>
        <v>0</v>
      </c>
      <c r="K60" s="57">
        <f>E3*1</f>
        <v>0</v>
      </c>
      <c r="L60" s="57">
        <f>E3*1</f>
        <v>0</v>
      </c>
      <c r="M60" s="58">
        <f>E3*1</f>
        <v>0</v>
      </c>
      <c r="N60" s="58">
        <f>E3*1</f>
        <v>0</v>
      </c>
      <c r="O60" s="58">
        <f>E3*1</f>
        <v>0</v>
      </c>
      <c r="P60" s="58">
        <f>E3*1</f>
        <v>0</v>
      </c>
      <c r="Q60" s="58">
        <f>E3*1</f>
        <v>0</v>
      </c>
      <c r="R60" s="58">
        <f>E3*1</f>
        <v>0</v>
      </c>
      <c r="S60" s="58">
        <f>E3*1</f>
        <v>0</v>
      </c>
      <c r="T60" s="58">
        <f>E3*1</f>
        <v>0</v>
      </c>
      <c r="U60" s="58">
        <f>E3*1</f>
        <v>0</v>
      </c>
      <c r="V60" s="58">
        <f>E3*1</f>
        <v>0</v>
      </c>
      <c r="W60" s="59">
        <f>E3*1</f>
        <v>0</v>
      </c>
      <c r="X60" s="59">
        <f>E3*1</f>
        <v>0</v>
      </c>
      <c r="Y60" s="59">
        <f>E3*1</f>
        <v>0</v>
      </c>
      <c r="Z60" s="59">
        <f>E3*1</f>
        <v>0</v>
      </c>
      <c r="AA60" s="59">
        <f>E3*1</f>
        <v>0</v>
      </c>
      <c r="AB60" s="59">
        <f>E3*1</f>
        <v>0</v>
      </c>
      <c r="AC60" s="59">
        <f>E3*1</f>
        <v>0</v>
      </c>
      <c r="AD60" s="59">
        <f>E3*1</f>
        <v>0</v>
      </c>
      <c r="AE60" s="59">
        <f>E3*1</f>
        <v>0</v>
      </c>
      <c r="AF60" s="59">
        <f>E3*1</f>
        <v>0</v>
      </c>
      <c r="AG60" s="60">
        <f>E3*4</f>
        <v>0</v>
      </c>
      <c r="AH60" s="60">
        <f>E3*2</f>
        <v>0</v>
      </c>
      <c r="AI60" s="60">
        <f>E3*2</f>
        <v>0</v>
      </c>
      <c r="AJ60" s="60">
        <f>E3*2</f>
        <v>0</v>
      </c>
      <c r="AK60" s="61">
        <f>E3*40</f>
        <v>0</v>
      </c>
      <c r="AL60" s="62">
        <f>E3*10</f>
        <v>0</v>
      </c>
      <c r="AM60" s="63">
        <f>E3*10</f>
        <v>0</v>
      </c>
      <c r="AN60" s="64">
        <f>E3*10</f>
        <v>0</v>
      </c>
      <c r="AO60" s="16">
        <f>E3*10</f>
        <v>0</v>
      </c>
      <c r="AP60" s="65">
        <f>E3*10</f>
        <v>0</v>
      </c>
      <c r="AQ60" s="66">
        <f>E3*20</f>
        <v>0</v>
      </c>
      <c r="AR60" s="15">
        <f>E3*10</f>
        <v>0</v>
      </c>
    </row>
    <row r="61" spans="1:44" ht="23.25" customHeight="1">
      <c r="A61" s="38"/>
      <c r="B61" s="38" t="s">
        <v>114</v>
      </c>
      <c r="C61" s="67" t="e">
        <f aca="true" t="shared" si="9" ref="C61:AR61">C59/C60</f>
        <v>#DIV/0!</v>
      </c>
      <c r="D61" s="67" t="e">
        <f t="shared" si="9"/>
        <v>#DIV/0!</v>
      </c>
      <c r="E61" s="67" t="e">
        <f t="shared" si="9"/>
        <v>#DIV/0!</v>
      </c>
      <c r="F61" s="67" t="e">
        <f t="shared" si="9"/>
        <v>#DIV/0!</v>
      </c>
      <c r="G61" s="67" t="e">
        <f t="shared" si="9"/>
        <v>#DIV/0!</v>
      </c>
      <c r="H61" s="67" t="e">
        <f t="shared" si="9"/>
        <v>#DIV/0!</v>
      </c>
      <c r="I61" s="67" t="e">
        <f t="shared" si="9"/>
        <v>#DIV/0!</v>
      </c>
      <c r="J61" s="67" t="e">
        <f t="shared" si="9"/>
        <v>#DIV/0!</v>
      </c>
      <c r="K61" s="67" t="e">
        <f t="shared" si="9"/>
        <v>#DIV/0!</v>
      </c>
      <c r="L61" s="67" t="e">
        <f t="shared" si="9"/>
        <v>#DIV/0!</v>
      </c>
      <c r="M61" s="68" t="e">
        <f t="shared" si="9"/>
        <v>#DIV/0!</v>
      </c>
      <c r="N61" s="68" t="e">
        <f t="shared" si="9"/>
        <v>#DIV/0!</v>
      </c>
      <c r="O61" s="68" t="e">
        <f t="shared" si="9"/>
        <v>#DIV/0!</v>
      </c>
      <c r="P61" s="68" t="e">
        <f t="shared" si="9"/>
        <v>#DIV/0!</v>
      </c>
      <c r="Q61" s="68" t="e">
        <f t="shared" si="9"/>
        <v>#DIV/0!</v>
      </c>
      <c r="R61" s="68" t="e">
        <f t="shared" si="9"/>
        <v>#DIV/0!</v>
      </c>
      <c r="S61" s="68" t="e">
        <f t="shared" si="9"/>
        <v>#DIV/0!</v>
      </c>
      <c r="T61" s="68" t="e">
        <f t="shared" si="9"/>
        <v>#DIV/0!</v>
      </c>
      <c r="U61" s="68" t="e">
        <f t="shared" si="9"/>
        <v>#DIV/0!</v>
      </c>
      <c r="V61" s="68" t="e">
        <f t="shared" si="9"/>
        <v>#DIV/0!</v>
      </c>
      <c r="W61" s="69" t="e">
        <f t="shared" si="9"/>
        <v>#DIV/0!</v>
      </c>
      <c r="X61" s="69" t="e">
        <f t="shared" si="9"/>
        <v>#DIV/0!</v>
      </c>
      <c r="Y61" s="69" t="e">
        <f t="shared" si="9"/>
        <v>#DIV/0!</v>
      </c>
      <c r="Z61" s="69" t="e">
        <f t="shared" si="9"/>
        <v>#DIV/0!</v>
      </c>
      <c r="AA61" s="69" t="e">
        <f t="shared" si="9"/>
        <v>#DIV/0!</v>
      </c>
      <c r="AB61" s="69" t="e">
        <f t="shared" si="9"/>
        <v>#DIV/0!</v>
      </c>
      <c r="AC61" s="69" t="e">
        <f t="shared" si="9"/>
        <v>#DIV/0!</v>
      </c>
      <c r="AD61" s="69" t="e">
        <f t="shared" si="9"/>
        <v>#DIV/0!</v>
      </c>
      <c r="AE61" s="69" t="e">
        <f t="shared" si="9"/>
        <v>#DIV/0!</v>
      </c>
      <c r="AF61" s="69" t="e">
        <f t="shared" si="9"/>
        <v>#DIV/0!</v>
      </c>
      <c r="AG61" s="70" t="e">
        <f t="shared" si="9"/>
        <v>#DIV/0!</v>
      </c>
      <c r="AH61" s="70" t="e">
        <f t="shared" si="9"/>
        <v>#DIV/0!</v>
      </c>
      <c r="AI61" s="70" t="e">
        <f t="shared" si="9"/>
        <v>#DIV/0!</v>
      </c>
      <c r="AJ61" s="70" t="e">
        <f t="shared" si="9"/>
        <v>#DIV/0!</v>
      </c>
      <c r="AK61" s="71" t="e">
        <f t="shared" si="9"/>
        <v>#DIV/0!</v>
      </c>
      <c r="AL61" s="72" t="e">
        <f t="shared" si="9"/>
        <v>#DIV/0!</v>
      </c>
      <c r="AM61" s="73" t="e">
        <f t="shared" si="9"/>
        <v>#DIV/0!</v>
      </c>
      <c r="AN61" s="74" t="e">
        <f t="shared" si="9"/>
        <v>#DIV/0!</v>
      </c>
      <c r="AO61" s="75" t="e">
        <f t="shared" si="9"/>
        <v>#DIV/0!</v>
      </c>
      <c r="AP61" s="76" t="e">
        <f t="shared" si="9"/>
        <v>#DIV/0!</v>
      </c>
      <c r="AQ61" s="77" t="e">
        <f t="shared" si="9"/>
        <v>#DIV/0!</v>
      </c>
      <c r="AR61" s="78" t="e">
        <f t="shared" si="9"/>
        <v>#DIV/0!</v>
      </c>
    </row>
  </sheetData>
  <sheetProtection selectLockedCells="1" selectUnlockedCells="1"/>
  <mergeCells count="21">
    <mergeCell ref="AP6:AP8"/>
    <mergeCell ref="AQ6:AQ8"/>
    <mergeCell ref="AR6:AR8"/>
    <mergeCell ref="A6:A8"/>
    <mergeCell ref="AK6:AK8"/>
    <mergeCell ref="AL6:AL8"/>
    <mergeCell ref="AM6:AM8"/>
    <mergeCell ref="AN6:AN8"/>
    <mergeCell ref="AO6:AO8"/>
    <mergeCell ref="H4:J4"/>
    <mergeCell ref="O4:S4"/>
    <mergeCell ref="X4:Z4"/>
    <mergeCell ref="AG5:AJ5"/>
    <mergeCell ref="AL5:AO5"/>
    <mergeCell ref="AP5:AR5"/>
    <mergeCell ref="A1:AJ1"/>
    <mergeCell ref="A2:H2"/>
    <mergeCell ref="A3:D3"/>
    <mergeCell ref="G3:J3"/>
    <mergeCell ref="K3:O3"/>
    <mergeCell ref="T3:A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I52" sqref="I52"/>
    </sheetView>
  </sheetViews>
  <sheetFormatPr defaultColWidth="11.57421875" defaultRowHeight="12.75"/>
  <sheetData/>
  <sheetProtection selectLockedCells="1" selectUnlockedCells="1"/>
  <printOptions/>
  <pageMargins left="0.5902777777777778" right="0.4701388888888889" top="0.5201388888888889" bottom="0.5201388888888889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"/>
  <sheetViews>
    <sheetView zoomScale="75" zoomScaleNormal="75" zoomScalePageLayoutView="0" workbookViewId="0" topLeftCell="A14">
      <selection activeCell="I5" sqref="I5"/>
    </sheetView>
  </sheetViews>
  <sheetFormatPr defaultColWidth="11.57421875" defaultRowHeight="12.75"/>
  <cols>
    <col min="1" max="6" width="11.57421875" style="0" customWidth="1"/>
    <col min="7" max="7" width="21.28125" style="0" customWidth="1"/>
    <col min="8" max="13" width="11.57421875" style="0" customWidth="1"/>
    <col min="14" max="14" width="21.7109375" style="0" customWidth="1"/>
    <col min="15" max="15" width="11.57421875" style="0" customWidth="1"/>
    <col min="16" max="16" width="7.140625" style="0" customWidth="1"/>
  </cols>
  <sheetData>
    <row r="1" spans="1:16" ht="15.75">
      <c r="A1" s="115" t="s">
        <v>115</v>
      </c>
      <c r="B1" s="115"/>
      <c r="C1" s="115"/>
      <c r="D1" s="115"/>
      <c r="E1" s="115"/>
      <c r="F1" s="115"/>
      <c r="G1" s="115"/>
      <c r="J1" s="115" t="s">
        <v>115</v>
      </c>
      <c r="K1" s="115"/>
      <c r="L1" s="115"/>
      <c r="M1" s="115"/>
      <c r="N1" s="115"/>
      <c r="O1" s="115"/>
      <c r="P1" s="115"/>
    </row>
    <row r="2" spans="1:16" ht="15.75">
      <c r="A2" s="115" t="s">
        <v>116</v>
      </c>
      <c r="B2" s="115"/>
      <c r="C2" s="115"/>
      <c r="D2" s="115"/>
      <c r="E2" s="115"/>
      <c r="F2" s="115"/>
      <c r="G2" s="115"/>
      <c r="J2" s="115" t="s">
        <v>117</v>
      </c>
      <c r="K2" s="115"/>
      <c r="L2" s="115"/>
      <c r="M2" s="115"/>
      <c r="N2" s="115"/>
      <c r="O2" s="115"/>
      <c r="P2" s="115"/>
    </row>
    <row r="3" spans="1:16" ht="16.5" customHeight="1">
      <c r="A3" s="116" t="s">
        <v>118</v>
      </c>
      <c r="B3" s="116"/>
      <c r="C3" s="116"/>
      <c r="D3" s="116"/>
      <c r="E3" s="116"/>
      <c r="F3" s="116" t="s">
        <v>119</v>
      </c>
      <c r="G3" s="116"/>
      <c r="J3" s="116" t="s">
        <v>118</v>
      </c>
      <c r="K3" s="116"/>
      <c r="L3" s="116"/>
      <c r="M3" s="116"/>
      <c r="N3" s="116"/>
      <c r="O3" s="116" t="s">
        <v>119</v>
      </c>
      <c r="P3" s="116"/>
    </row>
    <row r="4" spans="1:16" ht="15">
      <c r="A4" s="121" t="s">
        <v>153</v>
      </c>
      <c r="B4" s="121"/>
      <c r="C4" s="121"/>
      <c r="D4" s="121"/>
      <c r="E4" s="121"/>
      <c r="F4" s="118" t="s">
        <v>123</v>
      </c>
      <c r="G4" s="118"/>
      <c r="J4" s="122" t="s">
        <v>154</v>
      </c>
      <c r="K4" s="122"/>
      <c r="L4" s="122"/>
      <c r="M4" s="122"/>
      <c r="N4" s="122"/>
      <c r="O4" s="117" t="s">
        <v>122</v>
      </c>
      <c r="P4" s="117"/>
    </row>
    <row r="5" spans="1:16" ht="16.5" customHeight="1">
      <c r="A5" s="113" t="s">
        <v>120</v>
      </c>
      <c r="B5" s="113"/>
      <c r="C5" s="113"/>
      <c r="D5" s="113"/>
      <c r="E5" s="113"/>
      <c r="F5" s="123" t="s">
        <v>121</v>
      </c>
      <c r="G5" s="123"/>
      <c r="J5" s="113" t="s">
        <v>124</v>
      </c>
      <c r="K5" s="113"/>
      <c r="L5" s="113"/>
      <c r="M5" s="113"/>
      <c r="N5" s="113"/>
      <c r="O5" s="114" t="s">
        <v>125</v>
      </c>
      <c r="P5" s="114"/>
    </row>
    <row r="6" spans="1:16" ht="33.75" customHeight="1">
      <c r="A6" s="117" t="s">
        <v>126</v>
      </c>
      <c r="B6" s="117"/>
      <c r="C6" s="117"/>
      <c r="D6" s="117"/>
      <c r="E6" s="117"/>
      <c r="F6" s="118" t="s">
        <v>127</v>
      </c>
      <c r="G6" s="118"/>
      <c r="J6" s="119" t="s">
        <v>155</v>
      </c>
      <c r="K6" s="119"/>
      <c r="L6" s="119"/>
      <c r="M6" s="119"/>
      <c r="N6" s="119"/>
      <c r="O6" s="120" t="s">
        <v>128</v>
      </c>
      <c r="P6" s="120"/>
    </row>
  </sheetData>
  <sheetProtection selectLockedCells="1" selectUnlockedCells="1"/>
  <mergeCells count="20">
    <mergeCell ref="A6:E6"/>
    <mergeCell ref="F6:G6"/>
    <mergeCell ref="J6:N6"/>
    <mergeCell ref="O6:P6"/>
    <mergeCell ref="A4:E4"/>
    <mergeCell ref="F4:G4"/>
    <mergeCell ref="J4:N4"/>
    <mergeCell ref="O4:P4"/>
    <mergeCell ref="A5:E5"/>
    <mergeCell ref="F5:G5"/>
    <mergeCell ref="J5:N5"/>
    <mergeCell ref="O5:P5"/>
    <mergeCell ref="A1:G1"/>
    <mergeCell ref="J1:P1"/>
    <mergeCell ref="A2:G2"/>
    <mergeCell ref="J2:P2"/>
    <mergeCell ref="A3:E3"/>
    <mergeCell ref="F3:G3"/>
    <mergeCell ref="J3:N3"/>
    <mergeCell ref="O3:P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Q31" sqref="Q3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38"/>
  <sheetViews>
    <sheetView zoomScale="75" zoomScaleNormal="75" zoomScalePageLayoutView="0" workbookViewId="0" topLeftCell="A1">
      <selection activeCell="N12" sqref="N12"/>
    </sheetView>
  </sheetViews>
  <sheetFormatPr defaultColWidth="11.57421875" defaultRowHeight="12.75"/>
  <sheetData>
    <row r="3" ht="15.75">
      <c r="F3" s="79"/>
    </row>
    <row r="16" ht="15">
      <c r="B16" s="80"/>
    </row>
    <row r="21" ht="15.75">
      <c r="B21" s="79" t="s">
        <v>114</v>
      </c>
    </row>
    <row r="35" ht="15.75">
      <c r="G35" s="79"/>
    </row>
    <row r="38" ht="15.75">
      <c r="H38" s="79" t="s">
        <v>129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4">
      <selection activeCell="O18" sqref="O18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M8" sqref="M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2">
      <selection activeCell="A20" sqref="A20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</cp:lastModifiedBy>
  <dcterms:modified xsi:type="dcterms:W3CDTF">2018-08-29T09:46:22Z</dcterms:modified>
  <cp:category/>
  <cp:version/>
  <cp:contentType/>
  <cp:contentStatus/>
</cp:coreProperties>
</file>