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1"/>
  </bookViews>
  <sheets>
    <sheet name="Instrukcja" sheetId="1" r:id="rId1"/>
    <sheet name="Dane" sheetId="2" r:id="rId2"/>
    <sheet name="Z_cząstk" sheetId="3" r:id="rId3"/>
    <sheet name="Z_cząstk (1 - 3)" sheetId="4" r:id="rId4"/>
    <sheet name="Z_cząstk (4 - 7)" sheetId="5" r:id="rId5"/>
    <sheet name="Z_cząstk (8 - 10)" sheetId="6" r:id="rId6"/>
    <sheet name="Z_I" sheetId="7" r:id="rId7"/>
    <sheet name="Z_II" sheetId="8" r:id="rId8"/>
    <sheet name="Cz_egz_I" sheetId="9" r:id="rId9"/>
    <sheet name="Cz_egz_II" sheetId="10" r:id="rId10"/>
    <sheet name="W_og" sheetId="11" r:id="rId11"/>
    <sheet name="W_szcz" sheetId="12" r:id="rId12"/>
    <sheet name="Arkusz3" sheetId="13" r:id="rId13"/>
  </sheets>
  <definedNames>
    <definedName name="_xlnm.Print_Area" localSheetId="1">'Dane'!$A$1:$BB$60</definedName>
  </definedNames>
  <calcPr fullCalcOnLoad="1"/>
</workbook>
</file>

<file path=xl/sharedStrings.xml><?xml version="1.0" encoding="utf-8"?>
<sst xmlns="http://schemas.openxmlformats.org/spreadsheetml/2006/main" count="322" uniqueCount="179">
  <si>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</si>
  <si>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</si>
  <si>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</si>
  <si>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</si>
  <si>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</si>
  <si>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</si>
  <si>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</si>
  <si>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</si>
  <si>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</si>
  <si>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</si>
  <si>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</si>
  <si>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</si>
  <si>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</si>
  <si>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</si>
  <si>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</si>
  <si>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</si>
  <si>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</si>
  <si>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</si>
  <si>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</si>
  <si>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</si>
  <si>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</si>
  <si>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</si>
  <si>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</si>
  <si>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</si>
  <si>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</si>
  <si>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</si>
  <si>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</si>
  <si>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</si>
  <si>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</si>
  <si>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</si>
  <si>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</si>
  <si>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</si>
  <si>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</si>
  <si>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</si>
  <si>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</si>
  <si>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</si>
  <si>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</si>
  <si>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</si>
  <si>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</si>
  <si>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</si>
  <si>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</si>
  <si>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</si>
  <si>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</si>
  <si>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</si>
  <si>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</si>
  <si>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</si>
  <si>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</si>
  <si>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</si>
  <si>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</si>
  <si>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</si>
  <si>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</si>
  <si>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</si>
  <si>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</si>
  <si>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</si>
  <si>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</si>
  <si>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</si>
  <si>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Treść</t>
  </si>
  <si>
    <t xml:space="preserve"> Spójność i logika</t>
  </si>
  <si>
    <t xml:space="preserve"> Zakres środ językowych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</si>
  <si>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</si>
  <si>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</si>
  <si>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</si>
  <si>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</si>
  <si>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</si>
  <si>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</si>
  <si>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</si>
  <si>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</si>
  <si>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</si>
  <si>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</si>
  <si>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</si>
  <si>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</si>
  <si>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</si>
  <si>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</si>
  <si>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</si>
  <si>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</si>
  <si>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</si>
  <si>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</si>
  <si>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</si>
  <si>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</si>
  <si>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</si>
  <si>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</si>
  <si>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</si>
  <si>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</si>
  <si>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</si>
  <si>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</si>
  <si>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</si>
  <si>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</si>
  <si>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</si>
  <si>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</si>
  <si>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</si>
  <si>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</si>
  <si>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</si>
  <si>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</si>
  <si>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</si>
  <si>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</si>
  <si>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</si>
  <si>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</si>
  <si>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</si>
  <si>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</si>
  <si>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</si>
  <si>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</si>
  <si>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</si>
  <si>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</si>
  <si>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</si>
  <si>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</si>
  <si>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</si>
  <si>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</si>
  <si>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</si>
  <si>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</si>
  <si>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</si>
  <si>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</si>
  <si>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</si>
  <si>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</si>
  <si>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</si>
  <si>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</si>
  <si>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</si>
  <si>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</si>
  <si>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</si>
  <si>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</si>
  <si>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</si>
  <si>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</si>
  <si>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</si>
  <si>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</si>
  <si>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</si>
  <si>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</si>
  <si>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</si>
  <si>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PP</t>
  </si>
  <si>
    <t>Wymaganie szczegółowe</t>
  </si>
  <si>
    <t>Numer zadania</t>
  </si>
  <si>
    <t>2.1)  Zdający określa główną myśl tekstu.</t>
  </si>
  <si>
    <t>2.3)  Zdający znajduje w tekście określone informacje.</t>
  </si>
  <si>
    <t>1.1 – 1.5;   3.1;   3.3 – 3.5</t>
  </si>
  <si>
    <t>2.4)  Zdający określa intencje nadawcy/autora tekstu.</t>
  </si>
  <si>
    <t>2.5)  Zdający określa kontekst wypowiedzi.</t>
  </si>
  <si>
    <t>Rozumienie tekstów pisanych – język rosyjski PP</t>
  </si>
  <si>
    <t>3.1)  Zdający określa główną myśl tekstu.</t>
  </si>
  <si>
    <t>3.2)  Zdający określa główną myśl poszczególnych                   części tekstu.</t>
  </si>
  <si>
    <t>3.3)  Zdający znajduje w tekście określone informacje.</t>
  </si>
  <si>
    <t>3.4)  Zdający określa intencje nadawcy/autora tekstu.</t>
  </si>
  <si>
    <t>3.6)  Zdający rozpoznaje związki pomiędzy                                  poszczególnymi częściami tekstu.</t>
  </si>
  <si>
    <t>7.1 -7.3</t>
  </si>
  <si>
    <t>zadanie</t>
  </si>
  <si>
    <t>szkoła</t>
  </si>
  <si>
    <t>województwo</t>
  </si>
  <si>
    <t>kraj</t>
  </si>
  <si>
    <t>Wymagania szczegółowe</t>
  </si>
  <si>
    <t>1.Uczeń posługuje się w miarę rozwiniętym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</si>
  <si>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</si>
  <si>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</si>
  <si>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</si>
  <si>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</si>
  <si>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3.1) Uczeń określa główną myśl tekstu.</t>
  </si>
  <si>
    <t>3.2) Uczeń określa główną myśl poszczególnych części tekstu</t>
  </si>
  <si>
    <t xml:space="preserve">3.3) Uczeń znajduje w tekście określone informacje </t>
  </si>
  <si>
    <t>Zadania</t>
  </si>
  <si>
    <t>3.4) Uczeń określa intencje nadawcy/autora tekstu.</t>
  </si>
  <si>
    <t>3.6) Uczeń rozpoznaje związki pomiędzy poszczególnymi częściami tekstu</t>
  </si>
  <si>
    <t>Zad. cząstkowe</t>
  </si>
  <si>
    <t>1.1</t>
  </si>
  <si>
    <t>1.2</t>
  </si>
  <si>
    <t>1.3</t>
  </si>
  <si>
    <t>1.4</t>
  </si>
  <si>
    <t>1.5</t>
  </si>
  <si>
    <t>10. Treść</t>
  </si>
  <si>
    <t>10. Spójność</t>
  </si>
  <si>
    <t>10. Zakres</t>
  </si>
  <si>
    <t>10. Poprawność</t>
  </si>
  <si>
    <t>3.2;   3.6</t>
  </si>
  <si>
    <t>Łatwość LO woj.</t>
  </si>
  <si>
    <t>Łatwość Tech. woj.</t>
  </si>
  <si>
    <t>ANALIZA WYNIKÓW EGZAMINU MATURALNEGO - JĘZYK ROSYJSKI PP (maj 2019)</t>
  </si>
  <si>
    <t>1. Przy pomocy tego skoroszytu można dokonać analizy wyników egzaminu maturalnego - język rosyjski PP przeprowadzonego  w maju 2019.  Wystarczy elementarna znajomość Excela.</t>
  </si>
  <si>
    <t>Wyniki egzaminu maturalnego z języka rosyjskiego PP - maj 2019</t>
  </si>
  <si>
    <t>2.1 - 2.2;   2.4</t>
  </si>
  <si>
    <t xml:space="preserve">2.3;   </t>
  </si>
  <si>
    <t xml:space="preserve">5.1;  </t>
  </si>
  <si>
    <t xml:space="preserve">4.1 – 4.4;   </t>
  </si>
  <si>
    <t>5.3;   6.1 – 6.4</t>
  </si>
  <si>
    <t>5.2;   6.5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</si>
</sst>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60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2"/>
      <color indexed="57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7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textRotation="90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PP - maj 2019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25"/>
          <c:w val="0.93475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Arkusz3!$G$22:$G$65</c:f>
              <c:strCache>
                <c:ptCount val="4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4.1</c:v>
                </c:pt>
                <c:pt idx="16">
                  <c:v>4.2</c:v>
                </c:pt>
                <c:pt idx="17">
                  <c:v>4.3</c:v>
                </c:pt>
                <c:pt idx="18">
                  <c:v>4.4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6.1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7.2</c:v>
                </c:pt>
                <c:pt idx="29">
                  <c:v>7.3</c:v>
                </c:pt>
                <c:pt idx="30">
                  <c:v>8.1</c:v>
                </c:pt>
                <c:pt idx="31">
                  <c:v>8.2</c:v>
                </c:pt>
                <c:pt idx="32">
                  <c:v>8.3</c:v>
                </c:pt>
                <c:pt idx="33">
                  <c:v>8.4</c:v>
                </c:pt>
                <c:pt idx="34">
                  <c:v>8.5</c:v>
                </c:pt>
                <c:pt idx="35">
                  <c:v>9.1</c:v>
                </c:pt>
                <c:pt idx="36">
                  <c:v>9.2</c:v>
                </c:pt>
                <c:pt idx="37">
                  <c:v>9.3</c:v>
                </c:pt>
                <c:pt idx="38">
                  <c:v>9.4</c:v>
                </c:pt>
                <c:pt idx="39">
                  <c:v>9.5</c:v>
                </c:pt>
                <c:pt idx="40">
                  <c:v>10. Treść</c:v>
                </c:pt>
                <c:pt idx="41">
                  <c:v>10. Spójność</c:v>
                </c:pt>
                <c:pt idx="42">
                  <c:v>10. Zakres</c:v>
                </c:pt>
                <c:pt idx="43">
                  <c:v>10. Poprawność</c:v>
                </c:pt>
              </c:strCache>
            </c:strRef>
          </c:cat>
          <c:val>
            <c:numRef>
              <c:f>Arkusz3!$H$22:$H$65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56989118"/>
        <c:axId val="43140015"/>
      </c:barChart>
      <c:catAx>
        <c:axId val="56989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0015"/>
        <c:crossesAt val="0"/>
        <c:auto val="1"/>
        <c:lblOffset val="100"/>
        <c:tickLblSkip val="1"/>
        <c:noMultiLvlLbl val="0"/>
      </c:catAx>
      <c:valAx>
        <c:axId val="4314001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91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rosyjski PP - maj 2019</a:t>
            </a:r>
          </a:p>
        </c:rich>
      </c:tx>
      <c:layout>
        <c:manualLayout>
          <c:xMode val="factor"/>
          <c:yMode val="factor"/>
          <c:x val="0.013"/>
          <c:y val="0.1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45"/>
          <c:w val="0.93175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w miarę rozwiniętym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3.1) Uczeń określa główną myśl tekstu.</c:v>
                </c:pt>
                <c:pt idx="6">
                  <c:v>3.2) Uczeń określa główną myśl poszczególnych części tekstu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991032"/>
        <c:axId val="39048377"/>
      </c:barChart>
      <c:catAx>
        <c:axId val="63991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8377"/>
        <c:crossesAt val="0"/>
        <c:auto val="1"/>
        <c:lblOffset val="100"/>
        <c:tickLblSkip val="1"/>
        <c:noMultiLvlLbl val="0"/>
      </c:catAx>
      <c:valAx>
        <c:axId val="39048377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rosyjski PP - maj 2019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375"/>
          <c:w val="0.907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Arkusz3!$O$28:$O$42</c:f>
              <c:numCache>
                <c:ptCount val="15"/>
                <c:pt idx="0">
                  <c:v>0.9</c:v>
                </c:pt>
                <c:pt idx="1">
                  <c:v>0.63</c:v>
                </c:pt>
                <c:pt idx="2">
                  <c:v>0.65</c:v>
                </c:pt>
                <c:pt idx="3">
                  <c:v>0.71</c:v>
                </c:pt>
                <c:pt idx="4">
                  <c:v>0.66</c:v>
                </c:pt>
                <c:pt idx="5">
                  <c:v>0.75</c:v>
                </c:pt>
                <c:pt idx="6">
                  <c:v>0.68</c:v>
                </c:pt>
                <c:pt idx="7">
                  <c:v>0.43</c:v>
                </c:pt>
                <c:pt idx="8">
                  <c:v>0.44</c:v>
                </c:pt>
                <c:pt idx="9">
                  <c:v>0.39</c:v>
                </c:pt>
                <c:pt idx="10">
                  <c:v>0.6</c:v>
                </c:pt>
                <c:pt idx="11">
                  <c:v>0.65</c:v>
                </c:pt>
                <c:pt idx="12">
                  <c:v>0.9</c:v>
                </c:pt>
                <c:pt idx="13">
                  <c:v>0.61</c:v>
                </c:pt>
                <c:pt idx="14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Arkusz3!$P$28:$P$42</c:f>
              <c:numCache>
                <c:ptCount val="15"/>
                <c:pt idx="0">
                  <c:v>0.88</c:v>
                </c:pt>
                <c:pt idx="1">
                  <c:v>0.73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0.82</c:v>
                </c:pt>
                <c:pt idx="6">
                  <c:v>0.79</c:v>
                </c:pt>
                <c:pt idx="7">
                  <c:v>0.57</c:v>
                </c:pt>
                <c:pt idx="8">
                  <c:v>0.58</c:v>
                </c:pt>
                <c:pt idx="9">
                  <c:v>0.49</c:v>
                </c:pt>
                <c:pt idx="10">
                  <c:v>0.7</c:v>
                </c:pt>
                <c:pt idx="11">
                  <c:v>0.73</c:v>
                </c:pt>
                <c:pt idx="12">
                  <c:v>0.9</c:v>
                </c:pt>
                <c:pt idx="13">
                  <c:v>0.71</c:v>
                </c:pt>
                <c:pt idx="14">
                  <c:v>0.83</c:v>
                </c:pt>
              </c:numCache>
            </c:numRef>
          </c:val>
        </c:ser>
        <c:gapWidth val="100"/>
        <c:axId val="52715816"/>
        <c:axId val="4680297"/>
      </c:barChart>
      <c:catAx>
        <c:axId val="527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680297"/>
        <c:crossesAt val="0"/>
        <c:auto val="1"/>
        <c:lblOffset val="100"/>
        <c:tickLblSkip val="1"/>
        <c:noMultiLvlLbl val="0"/>
      </c:catAx>
      <c:valAx>
        <c:axId val="46802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71581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5575"/>
          <c:w val="0.062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rosyjski PP - maj 2019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475"/>
          <c:w val="0.9057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Arkusz3!$N$44:$N$58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Arkusz3!$O$43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Arkusz3!$O$44:$O$58</c:f>
              <c:numCache>
                <c:ptCount val="15"/>
                <c:pt idx="0">
                  <c:v>0.52</c:v>
                </c:pt>
                <c:pt idx="1">
                  <c:v>0.6</c:v>
                </c:pt>
                <c:pt idx="2">
                  <c:v>0.4</c:v>
                </c:pt>
                <c:pt idx="3">
                  <c:v>0.43</c:v>
                </c:pt>
                <c:pt idx="4">
                  <c:v>0.55</c:v>
                </c:pt>
                <c:pt idx="5">
                  <c:v>0.29</c:v>
                </c:pt>
                <c:pt idx="6">
                  <c:v>0.36</c:v>
                </c:pt>
                <c:pt idx="7">
                  <c:v>0.77</c:v>
                </c:pt>
                <c:pt idx="8">
                  <c:v>0.69</c:v>
                </c:pt>
                <c:pt idx="9">
                  <c:v>0.71</c:v>
                </c:pt>
                <c:pt idx="10">
                  <c:v>0.37</c:v>
                </c:pt>
                <c:pt idx="11">
                  <c:v>0.42</c:v>
                </c:pt>
                <c:pt idx="12">
                  <c:v>0.69</c:v>
                </c:pt>
                <c:pt idx="13">
                  <c:v>0.56</c:v>
                </c:pt>
                <c:pt idx="14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Arkusz3!$P$43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Arkusz3!$P$44:$P$58</c:f>
              <c:numCache>
                <c:ptCount val="15"/>
                <c:pt idx="0">
                  <c:v>0.69</c:v>
                </c:pt>
                <c:pt idx="1">
                  <c:v>0.69</c:v>
                </c:pt>
                <c:pt idx="2">
                  <c:v>0.53</c:v>
                </c:pt>
                <c:pt idx="3">
                  <c:v>0.54</c:v>
                </c:pt>
                <c:pt idx="4">
                  <c:v>0.68</c:v>
                </c:pt>
                <c:pt idx="5">
                  <c:v>0.42</c:v>
                </c:pt>
                <c:pt idx="6">
                  <c:v>0.43</c:v>
                </c:pt>
                <c:pt idx="7">
                  <c:v>0.87</c:v>
                </c:pt>
                <c:pt idx="8">
                  <c:v>0.77</c:v>
                </c:pt>
                <c:pt idx="9">
                  <c:v>0.78</c:v>
                </c:pt>
                <c:pt idx="10">
                  <c:v>0.51</c:v>
                </c:pt>
                <c:pt idx="11">
                  <c:v>0.56</c:v>
                </c:pt>
                <c:pt idx="12">
                  <c:v>0.76</c:v>
                </c:pt>
                <c:pt idx="13">
                  <c:v>0.66</c:v>
                </c:pt>
                <c:pt idx="14">
                  <c:v>0.6</c:v>
                </c:pt>
              </c:numCache>
            </c:numRef>
          </c:val>
        </c:ser>
        <c:gapWidth val="100"/>
        <c:axId val="42122674"/>
        <c:axId val="43559747"/>
      </c:barChart>
      <c:catAx>
        <c:axId val="4212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3559747"/>
        <c:crossesAt val="0"/>
        <c:auto val="1"/>
        <c:lblOffset val="100"/>
        <c:tickLblSkip val="1"/>
        <c:noMultiLvlLbl val="0"/>
      </c:catAx>
      <c:valAx>
        <c:axId val="435597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12267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475"/>
          <c:w val="0.063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rosyjski PP - maj 2019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475"/>
          <c:w val="0.905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Arkusz3!$N$60:$N$73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Arkusz3!$O$59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Arkusz3!$O$60:$O$73</c:f>
              <c:numCache>
                <c:ptCount val="14"/>
                <c:pt idx="0">
                  <c:v>0.37</c:v>
                </c:pt>
                <c:pt idx="1">
                  <c:v>0.42</c:v>
                </c:pt>
                <c:pt idx="2">
                  <c:v>0.51</c:v>
                </c:pt>
                <c:pt idx="3">
                  <c:v>0.5</c:v>
                </c:pt>
                <c:pt idx="4">
                  <c:v>0.53</c:v>
                </c:pt>
                <c:pt idx="5">
                  <c:v>0.81</c:v>
                </c:pt>
                <c:pt idx="6">
                  <c:v>0.58</c:v>
                </c:pt>
                <c:pt idx="7">
                  <c:v>0.74</c:v>
                </c:pt>
                <c:pt idx="8">
                  <c:v>0.36</c:v>
                </c:pt>
                <c:pt idx="9">
                  <c:v>0.62</c:v>
                </c:pt>
                <c:pt idx="10">
                  <c:v>0.43</c:v>
                </c:pt>
                <c:pt idx="11">
                  <c:v>0.44</c:v>
                </c:pt>
                <c:pt idx="12">
                  <c:v>0.34</c:v>
                </c:pt>
                <c:pt idx="1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Arkusz3!$P$59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Arkusz3!$P$60:$P$73</c:f>
              <c:numCach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0.64</c:v>
                </c:pt>
                <c:pt idx="5">
                  <c:v>0.85</c:v>
                </c:pt>
                <c:pt idx="6">
                  <c:v>0.65</c:v>
                </c:pt>
                <c:pt idx="7">
                  <c:v>0.84</c:v>
                </c:pt>
                <c:pt idx="8">
                  <c:v>0.55</c:v>
                </c:pt>
                <c:pt idx="9">
                  <c:v>0.79</c:v>
                </c:pt>
                <c:pt idx="10">
                  <c:v>0.58</c:v>
                </c:pt>
                <c:pt idx="11">
                  <c:v>0.6</c:v>
                </c:pt>
                <c:pt idx="12">
                  <c:v>0.49</c:v>
                </c:pt>
                <c:pt idx="13">
                  <c:v>0.41</c:v>
                </c:pt>
              </c:numCache>
            </c:numRef>
          </c:val>
        </c:ser>
        <c:gapWidth val="100"/>
        <c:axId val="56493404"/>
        <c:axId val="38678589"/>
      </c:barChart>
      <c:catAx>
        <c:axId val="564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678589"/>
        <c:crossesAt val="0"/>
        <c:auto val="1"/>
        <c:lblOffset val="100"/>
        <c:tickLblSkip val="1"/>
        <c:noMultiLvlLbl val="0"/>
      </c:catAx>
      <c:valAx>
        <c:axId val="386785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49340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075"/>
          <c:w val="0.063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PP - maj 2019 </a:t>
            </a:r>
          </a:p>
        </c:rich>
      </c:tx>
      <c:layout>
        <c:manualLayout>
          <c:xMode val="factor"/>
          <c:yMode val="factor"/>
          <c:x val="0.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5875"/>
          <c:w val="0.97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2562982"/>
        <c:axId val="45957975"/>
      </c:bar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957975"/>
        <c:crossesAt val="0"/>
        <c:auto val="1"/>
        <c:lblOffset val="100"/>
        <c:tickLblSkip val="1"/>
        <c:noMultiLvlLbl val="0"/>
      </c:catAx>
      <c:valAx>
        <c:axId val="45957975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562982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maj 2019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75"/>
          <c:w val="0.8382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0.71</c:v>
                </c:pt>
                <c:pt idx="1">
                  <c:v>0.58</c:v>
                </c:pt>
                <c:pt idx="2">
                  <c:v>0.66</c:v>
                </c:pt>
                <c:pt idx="3">
                  <c:v>0.49</c:v>
                </c:pt>
                <c:pt idx="4">
                  <c:v>0.4</c:v>
                </c:pt>
                <c:pt idx="5">
                  <c:v>0.59</c:v>
                </c:pt>
                <c:pt idx="6">
                  <c:v>0.58</c:v>
                </c:pt>
                <c:pt idx="7">
                  <c:v>0.47</c:v>
                </c:pt>
                <c:pt idx="8">
                  <c:v>0.62</c:v>
                </c:pt>
                <c:pt idx="9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0.8</c:v>
                </c:pt>
                <c:pt idx="1">
                  <c:v>0.69</c:v>
                </c:pt>
                <c:pt idx="2">
                  <c:v>0.73</c:v>
                </c:pt>
                <c:pt idx="3">
                  <c:v>0.61</c:v>
                </c:pt>
                <c:pt idx="4">
                  <c:v>0.51</c:v>
                </c:pt>
                <c:pt idx="5">
                  <c:v>0.7</c:v>
                </c:pt>
                <c:pt idx="6">
                  <c:v>0.67</c:v>
                </c:pt>
                <c:pt idx="7">
                  <c:v>0.55</c:v>
                </c:pt>
                <c:pt idx="8">
                  <c:v>0.74</c:v>
                </c:pt>
                <c:pt idx="9">
                  <c:v>0.53</c:v>
                </c:pt>
              </c:numCache>
            </c:numRef>
          </c:val>
        </c:ser>
        <c:gapWidth val="100"/>
        <c:axId val="10968592"/>
        <c:axId val="31608465"/>
      </c:barChart>
      <c:catAx>
        <c:axId val="1096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608465"/>
        <c:crossesAt val="0"/>
        <c:auto val="1"/>
        <c:lblOffset val="100"/>
        <c:tickLblSkip val="1"/>
        <c:noMultiLvlLbl val="0"/>
      </c:catAx>
      <c:valAx>
        <c:axId val="316084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9685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05"/>
          <c:w val="0.108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PP - maj 2019</a:t>
            </a:r>
          </a:p>
        </c:rich>
      </c:tx>
      <c:layout>
        <c:manualLayout>
          <c:xMode val="factor"/>
          <c:yMode val="factor"/>
          <c:x val="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75"/>
          <c:w val="0.94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8843"/>
        <c:crossesAt val="0"/>
        <c:auto val="1"/>
        <c:lblOffset val="100"/>
        <c:tickLblSkip val="1"/>
        <c:noMultiLvlLbl val="0"/>
      </c:catAx>
      <c:valAx>
        <c:axId val="101488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40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PP - maj 2019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9425"/>
          <c:w val="0.8722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0.65</c:v>
                </c:pt>
                <c:pt idx="1">
                  <c:v>0.52</c:v>
                </c:pt>
                <c:pt idx="2">
                  <c:v>0.54</c:v>
                </c:pt>
                <c:pt idx="3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0.74</c:v>
                </c:pt>
                <c:pt idx="1">
                  <c:v>0.63</c:v>
                </c:pt>
                <c:pt idx="2">
                  <c:v>0.64</c:v>
                </c:pt>
                <c:pt idx="3">
                  <c:v>0.53</c:v>
                </c:pt>
              </c:numCache>
            </c:numRef>
          </c:val>
        </c:ser>
        <c:gapWidth val="100"/>
        <c:axId val="24230724"/>
        <c:axId val="1674992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749925"/>
        <c:crossesAt val="0"/>
        <c:auto val="1"/>
        <c:lblOffset val="100"/>
        <c:tickLblSkip val="1"/>
        <c:noMultiLvlLbl val="0"/>
      </c:catAx>
      <c:valAx>
        <c:axId val="167499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23072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5"/>
          <c:w val="0.0852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PP - maj 2019 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25"/>
          <c:w val="0.948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531598"/>
        <c:axId val="14566655"/>
      </c:bar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6655"/>
        <c:crossesAt val="0"/>
        <c:auto val="1"/>
        <c:lblOffset val="100"/>
        <c:tickLblSkip val="1"/>
        <c:noMultiLvlLbl val="0"/>
      </c:catAx>
      <c:valAx>
        <c:axId val="145666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1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7</xdr:col>
      <xdr:colOff>581025</xdr:colOff>
      <xdr:row>54</xdr:row>
      <xdr:rowOff>123825</xdr:rowOff>
    </xdr:to>
    <xdr:graphicFrame>
      <xdr:nvGraphicFramePr>
        <xdr:cNvPr id="1" name="Wykres 1"/>
        <xdr:cNvGraphicFramePr/>
      </xdr:nvGraphicFramePr>
      <xdr:xfrm>
        <a:off x="190500" y="200025"/>
        <a:ext cx="57912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14</xdr:col>
      <xdr:colOff>114300</xdr:colOff>
      <xdr:row>42</xdr:row>
      <xdr:rowOff>85725</xdr:rowOff>
    </xdr:to>
    <xdr:graphicFrame>
      <xdr:nvGraphicFramePr>
        <xdr:cNvPr id="1" name="Wykres 1"/>
        <xdr:cNvGraphicFramePr/>
      </xdr:nvGraphicFramePr>
      <xdr:xfrm>
        <a:off x="1314450" y="266700"/>
        <a:ext cx="9601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10</xdr:row>
      <xdr:rowOff>47625</xdr:rowOff>
    </xdr:from>
    <xdr:to>
      <xdr:col>19</xdr:col>
      <xdr:colOff>647700</xdr:colOff>
      <xdr:row>46</xdr:row>
      <xdr:rowOff>0</xdr:rowOff>
    </xdr:to>
    <xdr:graphicFrame>
      <xdr:nvGraphicFramePr>
        <xdr:cNvPr id="1" name="Wykres 1"/>
        <xdr:cNvGraphicFramePr/>
      </xdr:nvGraphicFramePr>
      <xdr:xfrm>
        <a:off x="733425" y="1895475"/>
        <a:ext cx="148018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11</xdr:row>
      <xdr:rowOff>38100</xdr:rowOff>
    </xdr:from>
    <xdr:to>
      <xdr:col>19</xdr:col>
      <xdr:colOff>438150</xdr:colOff>
      <xdr:row>43</xdr:row>
      <xdr:rowOff>19050</xdr:rowOff>
    </xdr:to>
    <xdr:graphicFrame>
      <xdr:nvGraphicFramePr>
        <xdr:cNvPr id="1" name="Wykres 1"/>
        <xdr:cNvGraphicFramePr/>
      </xdr:nvGraphicFramePr>
      <xdr:xfrm>
        <a:off x="533400" y="2552700"/>
        <a:ext cx="145637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104775</xdr:rowOff>
    </xdr:from>
    <xdr:to>
      <xdr:col>20</xdr:col>
      <xdr:colOff>581025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52475"/>
        <a:ext cx="145637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66675</xdr:rowOff>
    </xdr:to>
    <xdr:graphicFrame>
      <xdr:nvGraphicFramePr>
        <xdr:cNvPr id="1" name="Wykres 1"/>
        <xdr:cNvGraphicFramePr/>
      </xdr:nvGraphicFramePr>
      <xdr:xfrm>
        <a:off x="1581150" y="885825"/>
        <a:ext cx="76771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171450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238125</xdr:colOff>
      <xdr:row>40</xdr:row>
      <xdr:rowOff>133350</xdr:rowOff>
    </xdr:to>
    <xdr:graphicFrame>
      <xdr:nvGraphicFramePr>
        <xdr:cNvPr id="1" name="Wykres 1"/>
        <xdr:cNvGraphicFramePr/>
      </xdr:nvGraphicFramePr>
      <xdr:xfrm>
        <a:off x="3352800" y="1704975"/>
        <a:ext cx="107727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 customHeight="1"/>
  <cols>
    <col min="1" max="1" width="89.8515625" style="0" customWidth="1"/>
  </cols>
  <sheetData>
    <row r="1" ht="37.5" customHeight="1">
      <c r="A1" s="1" t="s">
        <v>170</v>
      </c>
    </row>
    <row r="3" ht="45" customHeight="1">
      <c r="A3" s="1" t="s">
        <v>171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T19" sqref="T19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3" sqref="N23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">
      <selection activeCell="R17" sqref="R17"/>
    </sheetView>
  </sheetViews>
  <sheetFormatPr defaultColWidth="11.57421875" defaultRowHeight="12.75" customHeight="1"/>
  <sheetData>
    <row r="30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AS75"/>
  <sheetViews>
    <sheetView zoomScalePageLayoutView="0" workbookViewId="0" topLeftCell="L32">
      <selection activeCell="S24" sqref="S24"/>
    </sheetView>
  </sheetViews>
  <sheetFormatPr defaultColWidth="9.140625" defaultRowHeight="14.25" customHeight="1"/>
  <cols>
    <col min="1" max="1" width="8.28125" style="0" customWidth="1"/>
    <col min="2" max="2" width="6.57421875" style="0" customWidth="1"/>
    <col min="3" max="3" width="35.00390625" style="0" customWidth="1"/>
    <col min="4" max="4" width="7.57421875" style="75" customWidth="1"/>
    <col min="5" max="5" width="13.7109375" style="75" customWidth="1"/>
    <col min="6" max="6" width="6.140625" style="0" customWidth="1"/>
    <col min="7" max="7" width="15.8515625" style="76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4.28125" style="0" customWidth="1"/>
    <col min="14" max="14" width="7.00390625" style="0" customWidth="1"/>
    <col min="15" max="15" width="12.57421875" style="0" customWidth="1"/>
    <col min="16" max="16" width="6.140625" style="0" customWidth="1"/>
    <col min="17" max="17" width="6.7109375" style="0" customWidth="1"/>
    <col min="18" max="18" width="13.421875" style="0" customWidth="1"/>
    <col min="19" max="19" width="6.421875" style="0" customWidth="1"/>
    <col min="20" max="23" width="4.8515625" style="0" customWidth="1"/>
    <col min="24" max="24" width="14.7109375" style="0" customWidth="1"/>
    <col min="25" max="25" width="6.00390625" style="0" customWidth="1"/>
    <col min="26" max="26" width="7.28125" style="0" customWidth="1"/>
    <col min="27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12</v>
      </c>
    </row>
    <row r="3" spans="4:11" ht="14.25" customHeight="1">
      <c r="D3" s="75" t="s">
        <v>142</v>
      </c>
      <c r="E3" s="75" t="s">
        <v>143</v>
      </c>
      <c r="F3" t="s">
        <v>144</v>
      </c>
      <c r="K3" t="s">
        <v>145</v>
      </c>
    </row>
    <row r="4" spans="3:12" ht="14.25" customHeight="1">
      <c r="C4" t="str">
        <f>Dane!$AV$5</f>
        <v>Rozumienie ze słuchu</v>
      </c>
      <c r="D4" s="75" t="e">
        <f>Dane!$AV$60</f>
        <v>#DIV/0!</v>
      </c>
      <c r="E4" s="75">
        <v>0.65</v>
      </c>
      <c r="F4" s="75">
        <v>0.74</v>
      </c>
      <c r="L4" t="s">
        <v>142</v>
      </c>
    </row>
    <row r="5" spans="3:12" ht="14.25" customHeight="1">
      <c r="C5" t="str">
        <f>Dane!$AW$5</f>
        <v>Rozumienie tekstów pisanych</v>
      </c>
      <c r="D5" s="75" t="e">
        <f>Dane!$AW$60</f>
        <v>#DIV/0!</v>
      </c>
      <c r="E5" s="75">
        <v>0.52</v>
      </c>
      <c r="F5" s="75">
        <v>0.63</v>
      </c>
      <c r="K5" t="s">
        <v>146</v>
      </c>
      <c r="L5" s="75" t="e">
        <f>(Dane!$AG$60+Dane!$AH$60+Dane!$AI$60+Dane!$AJ$60+Dane!$AK$60+Dane!$AL$60+Dane!$AM$60+Dane!$AN$60+Dane!$AO$60+Dane!$AP$60)/10</f>
        <v>#DIV/0!</v>
      </c>
    </row>
    <row r="6" spans="3:12" ht="14.25" customHeight="1">
      <c r="C6" t="str">
        <f>Dane!$AX$5</f>
        <v>Znajomość środków językowych</v>
      </c>
      <c r="D6" s="75" t="e">
        <f>Dane!$AX$60</f>
        <v>#DIV/0!</v>
      </c>
      <c r="E6" s="75">
        <v>0.54</v>
      </c>
      <c r="F6">
        <v>0.64</v>
      </c>
      <c r="K6" t="s">
        <v>147</v>
      </c>
      <c r="L6" s="75" t="e">
        <f>(Dane!$H$60+Dane!$I$60+Dane!$K$60)/3</f>
        <v>#DIV/0!</v>
      </c>
    </row>
    <row r="7" spans="3:12" ht="14.25" customHeight="1">
      <c r="C7" t="str">
        <f>Dane!$AY$5</f>
        <v>Wypowiedź pisemna</v>
      </c>
      <c r="D7" s="75" t="e">
        <f>Dane!$AY$60</f>
        <v>#DIV/0!</v>
      </c>
      <c r="E7" s="75">
        <v>0.38</v>
      </c>
      <c r="F7">
        <v>0.53</v>
      </c>
      <c r="K7" t="s">
        <v>148</v>
      </c>
      <c r="L7" s="75" t="e">
        <f>(Dane!$C$60+Dane!$D$60+Dane!$E$60+Dane!$F$60+Dane!$G$60+Dane!$L$60+Dane!$N$60+Dane!$O$60+Dane!$P$60)/9</f>
        <v>#DIV/0!</v>
      </c>
    </row>
    <row r="8" spans="11:12" ht="14.25" customHeight="1">
      <c r="K8" t="s">
        <v>149</v>
      </c>
      <c r="L8" s="75" t="e">
        <f>Dane!$J$60</f>
        <v>#DIV/0!</v>
      </c>
    </row>
    <row r="9" spans="3:12" ht="14.25" customHeight="1">
      <c r="C9" t="s">
        <v>13</v>
      </c>
      <c r="K9" t="s">
        <v>150</v>
      </c>
      <c r="L9" s="75" t="e">
        <f>(Dane!$M$60+Dane!$Q$60)/2</f>
        <v>#DIV/0!</v>
      </c>
    </row>
    <row r="10" spans="4:12" ht="14.25" customHeight="1">
      <c r="D10" s="75" t="s">
        <v>142</v>
      </c>
      <c r="K10" t="s">
        <v>151</v>
      </c>
      <c r="L10" s="75" t="e">
        <f>Dane!$V$60</f>
        <v>#DIV/0!</v>
      </c>
    </row>
    <row r="11" spans="3:12" ht="14.25" customHeight="1">
      <c r="C11" t="str">
        <f>Dane!$AZ$5</f>
        <v>I. Znajomość środków językowych</v>
      </c>
      <c r="D11" s="75" t="e">
        <f>Dane!$AZ$60</f>
        <v>#DIV/0!</v>
      </c>
      <c r="K11" t="s">
        <v>152</v>
      </c>
      <c r="L11" s="75" t="e">
        <f>(Dane!$R$60+Dane!$S$60+Dane!$T$60+Dane!$U$60)/4</f>
        <v>#DIV/0!</v>
      </c>
    </row>
    <row r="12" spans="3:16" ht="14.25" customHeight="1">
      <c r="C12" t="str">
        <f>Dane!$BA$5</f>
        <v>II. Rozumienie wypowiedzi</v>
      </c>
      <c r="D12" s="75" t="e">
        <f>Dane!$BA$60</f>
        <v>#DIV/0!</v>
      </c>
      <c r="K12" t="s">
        <v>153</v>
      </c>
      <c r="L12" s="75" t="e">
        <f>(Dane!$X$60+Dane!$Y$60+Dane!$Z$60+Dane!$AA$60+Dane!$AB$60)/5</f>
        <v>#DIV/0!</v>
      </c>
      <c r="P12" s="77" t="s">
        <v>154</v>
      </c>
    </row>
    <row r="13" spans="3:19" ht="14.25" customHeight="1">
      <c r="C13" t="str">
        <f>Dane!$BB$5</f>
        <v>III. Tworzenie wypowiedzi</v>
      </c>
      <c r="D13" s="75" t="e">
        <f>Dane!$BB$60</f>
        <v>#DIV/0!</v>
      </c>
      <c r="K13" t="s">
        <v>155</v>
      </c>
      <c r="L13" s="78" t="e">
        <f>(Dane!$W$60+Dane!$AC$60)/2</f>
        <v>#DIV/0!</v>
      </c>
      <c r="P13" s="78"/>
      <c r="Q13" t="s">
        <v>142</v>
      </c>
      <c r="R13" t="s">
        <v>143</v>
      </c>
      <c r="S13" t="s">
        <v>144</v>
      </c>
    </row>
    <row r="14" spans="11:19" ht="14.25" customHeight="1">
      <c r="K14" t="s">
        <v>156</v>
      </c>
      <c r="L14" s="75" t="e">
        <f>(Dane!$AD$60+Dane!$AE$60+Dane!$AF$60)/3</f>
        <v>#DIV/0!</v>
      </c>
      <c r="P14">
        <v>1</v>
      </c>
      <c r="Q14" s="78" t="e">
        <f>(Dane!$C$60+Dane!$D$60+Dane!$E$60+Dane!$F$60+Dane!$G$60)/5</f>
        <v>#DIV/0!</v>
      </c>
      <c r="R14">
        <v>0.71</v>
      </c>
      <c r="S14" s="75">
        <v>0.8</v>
      </c>
    </row>
    <row r="15" spans="16:26" ht="14.25" customHeight="1">
      <c r="P15">
        <v>2</v>
      </c>
      <c r="Q15" s="78" t="e">
        <f>(Dane!$H$60+Dane!$I$60+Dane!$J$60+Dane!$K$60)/4</f>
        <v>#DIV/0!</v>
      </c>
      <c r="R15" s="75">
        <v>0.58</v>
      </c>
      <c r="S15">
        <v>0.69</v>
      </c>
      <c r="Z15" s="79"/>
    </row>
    <row r="16" spans="16:19" ht="14.25" customHeight="1">
      <c r="P16">
        <v>3</v>
      </c>
      <c r="Q16" s="78" t="e">
        <f>(Dane!$L$60+Dane!$M$60+Dane!$N$60+Dane!$O$60+Dane!$P$60+Dane!$Q$60)/6</f>
        <v>#DIV/0!</v>
      </c>
      <c r="R16" s="75">
        <v>0.66</v>
      </c>
      <c r="S16" s="75">
        <v>0.73</v>
      </c>
    </row>
    <row r="17" spans="16:19" ht="14.25" customHeight="1">
      <c r="P17">
        <v>4</v>
      </c>
      <c r="Q17" s="78" t="e">
        <f>(Dane!$R$60+Dane!$S$60+Dane!$T$60+Dane!$U$60)/4</f>
        <v>#DIV/0!</v>
      </c>
      <c r="R17" s="75">
        <v>0.49</v>
      </c>
      <c r="S17" s="75">
        <v>0.61</v>
      </c>
    </row>
    <row r="18" spans="16:19" ht="14.25" customHeight="1">
      <c r="P18">
        <v>5</v>
      </c>
      <c r="Q18" s="78" t="e">
        <f>(Dane!$V$60+Dane!$W$60+Dane!$X$60)/3</f>
        <v>#DIV/0!</v>
      </c>
      <c r="R18" s="75">
        <v>0.4</v>
      </c>
      <c r="S18">
        <v>0.51</v>
      </c>
    </row>
    <row r="19" spans="16:19" ht="14.25" customHeight="1">
      <c r="P19">
        <v>6</v>
      </c>
      <c r="Q19" s="78" t="e">
        <f>(Dane!$Y$60+Dane!$Z$60+Dane!$AA$60+Dane!$AB$60+Dane!$AC$60)/5</f>
        <v>#DIV/0!</v>
      </c>
      <c r="R19" s="75">
        <v>0.59</v>
      </c>
      <c r="S19" s="75">
        <v>0.7</v>
      </c>
    </row>
    <row r="20" spans="7:19" ht="14.25" customHeight="1">
      <c r="G20" s="76" t="s">
        <v>157</v>
      </c>
      <c r="P20">
        <v>7</v>
      </c>
      <c r="Q20" s="75" t="e">
        <f>(Dane!$AD$60+Dane!$AE$60+Dane!$AF$60)/3</f>
        <v>#DIV/0!</v>
      </c>
      <c r="R20">
        <v>0.58</v>
      </c>
      <c r="S20">
        <v>0.67</v>
      </c>
    </row>
    <row r="21" spans="5:45" ht="14.25" customHeight="1">
      <c r="E21" s="80"/>
      <c r="F21" s="81"/>
      <c r="G21" s="82"/>
      <c r="H21" s="81" t="s">
        <v>142</v>
      </c>
      <c r="I21" s="81"/>
      <c r="J21" s="81"/>
      <c r="L21" s="81"/>
      <c r="M21" s="81"/>
      <c r="N21" s="81"/>
      <c r="O21" s="81"/>
      <c r="P21" s="81">
        <v>8</v>
      </c>
      <c r="Q21" s="78" t="e">
        <f>(Dane!$AG$60+Dane!$AH$60+Dane!$AI$60+Dane!$AJ$60+Dane!$AK$60)/5</f>
        <v>#DIV/0!</v>
      </c>
      <c r="R21" s="75">
        <v>0.47</v>
      </c>
      <c r="S21">
        <v>0.55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5:45" ht="14.25" customHeight="1">
      <c r="E22" s="78"/>
      <c r="F22" s="78"/>
      <c r="G22" s="77" t="s">
        <v>158</v>
      </c>
      <c r="H22" s="78" t="e">
        <f>Dane!$C$60</f>
        <v>#DIV/0!</v>
      </c>
      <c r="I22" s="78"/>
      <c r="J22" s="78"/>
      <c r="L22" s="78"/>
      <c r="M22" s="78"/>
      <c r="N22" s="78"/>
      <c r="O22" s="78"/>
      <c r="P22">
        <v>9</v>
      </c>
      <c r="Q22" s="78" t="e">
        <f>(Dane!$AL$60+Dane!$AM$60+Dane!$AN$60+Dane!$AO$60+Dane!$AP$60)/5</f>
        <v>#DIV/0!</v>
      </c>
      <c r="R22" s="75">
        <v>0.62</v>
      </c>
      <c r="S22" s="75">
        <v>0.74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5:45" ht="14.25" customHeight="1">
      <c r="E23" s="78"/>
      <c r="F23" s="78"/>
      <c r="G23" s="77" t="s">
        <v>159</v>
      </c>
      <c r="H23" s="78" t="e">
        <f>Dane!$D$60</f>
        <v>#DIV/0!</v>
      </c>
      <c r="I23" s="78"/>
      <c r="J23" s="78"/>
      <c r="L23" s="78"/>
      <c r="M23" s="78"/>
      <c r="N23" s="78"/>
      <c r="O23" s="78"/>
      <c r="P23" s="83">
        <v>10</v>
      </c>
      <c r="Q23" s="78" t="e">
        <f>(Dane!$AQ$60+Dane!$AR$60+Dane!$AS$60+Dane!$AT$60)/4</f>
        <v>#DIV/0!</v>
      </c>
      <c r="R23">
        <v>0.38</v>
      </c>
      <c r="S23">
        <v>0.53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5:45" ht="14.25" customHeight="1">
      <c r="E24" s="78"/>
      <c r="F24" s="78"/>
      <c r="G24" s="77" t="s">
        <v>160</v>
      </c>
      <c r="H24" s="78" t="e">
        <f>Dane!$E$60</f>
        <v>#DIV/0!</v>
      </c>
      <c r="I24" s="78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5:45" ht="14.25" customHeight="1">
      <c r="E25" s="78"/>
      <c r="F25" s="85"/>
      <c r="G25" s="77" t="s">
        <v>161</v>
      </c>
      <c r="H25" s="78" t="e">
        <f>Dane!$F$60</f>
        <v>#DIV/0!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4"/>
      <c r="AS25" s="84"/>
    </row>
    <row r="26" spans="5:45" ht="14.25" customHeight="1">
      <c r="E26" s="78"/>
      <c r="F26" s="80"/>
      <c r="G26" s="77" t="s">
        <v>162</v>
      </c>
      <c r="H26" s="78" t="e">
        <f>Dane!$G$60</f>
        <v>#DIV/0!</v>
      </c>
      <c r="I26" s="80"/>
      <c r="J26" s="81"/>
      <c r="K26" s="81"/>
      <c r="L26" s="81"/>
      <c r="M26" s="76" t="s">
        <v>157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5:45" ht="14.25" customHeight="1">
      <c r="E27" s="78"/>
      <c r="F27" s="80"/>
      <c r="G27" s="86" t="s">
        <v>21</v>
      </c>
      <c r="H27" s="78" t="e">
        <f>Dane!$H$60</f>
        <v>#DIV/0!</v>
      </c>
      <c r="I27" s="80"/>
      <c r="J27" s="81"/>
      <c r="K27" s="81"/>
      <c r="L27" s="81"/>
      <c r="M27" s="82"/>
      <c r="N27" s="81" t="s">
        <v>142</v>
      </c>
      <c r="O27" s="81" t="s">
        <v>143</v>
      </c>
      <c r="P27" s="81" t="s">
        <v>144</v>
      </c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5:45" ht="14.25" customHeight="1">
      <c r="E28" s="78"/>
      <c r="F28" s="80"/>
      <c r="G28" s="86" t="s">
        <v>22</v>
      </c>
      <c r="H28" s="78" t="e">
        <f>Dane!$I$60</f>
        <v>#DIV/0!</v>
      </c>
      <c r="I28" s="80"/>
      <c r="J28" s="81"/>
      <c r="K28" s="81"/>
      <c r="L28" s="81"/>
      <c r="M28" s="91" t="s">
        <v>158</v>
      </c>
      <c r="N28" s="78" t="e">
        <f>Dane!$C$60</f>
        <v>#DIV/0!</v>
      </c>
      <c r="O28" s="80">
        <v>0.9</v>
      </c>
      <c r="P28" s="81">
        <v>0.88</v>
      </c>
      <c r="Q28" s="81"/>
      <c r="R28" s="91"/>
      <c r="S28" s="78"/>
      <c r="T28" s="80"/>
      <c r="U28" s="80"/>
      <c r="V28" s="81"/>
      <c r="W28" s="81"/>
      <c r="X28" s="91"/>
      <c r="Y28" s="78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5:26" ht="14.25" customHeight="1">
      <c r="E29" s="78"/>
      <c r="F29" s="75"/>
      <c r="G29" s="86" t="s">
        <v>23</v>
      </c>
      <c r="H29" s="78" t="e">
        <f>Dane!$J$60</f>
        <v>#DIV/0!</v>
      </c>
      <c r="I29" s="75"/>
      <c r="M29" s="77" t="s">
        <v>159</v>
      </c>
      <c r="N29" s="78" t="e">
        <f>Dane!$D$60</f>
        <v>#DIV/0!</v>
      </c>
      <c r="O29">
        <v>0.63</v>
      </c>
      <c r="P29" s="75">
        <v>0.73</v>
      </c>
      <c r="R29" s="77"/>
      <c r="S29" s="78"/>
      <c r="T29" s="75"/>
      <c r="U29" s="75"/>
      <c r="X29" s="77"/>
      <c r="Y29" s="78"/>
      <c r="Z29" s="75"/>
    </row>
    <row r="30" spans="5:26" ht="14.25" customHeight="1">
      <c r="E30" s="78"/>
      <c r="F30" s="75"/>
      <c r="G30" s="86" t="s">
        <v>24</v>
      </c>
      <c r="H30" s="78" t="e">
        <f>Dane!$K$60</f>
        <v>#DIV/0!</v>
      </c>
      <c r="I30" s="75"/>
      <c r="M30" s="77" t="s">
        <v>160</v>
      </c>
      <c r="N30" s="78" t="e">
        <f>Dane!$E$60</f>
        <v>#DIV/0!</v>
      </c>
      <c r="O30" s="81">
        <v>0.65</v>
      </c>
      <c r="P30" s="80">
        <v>0.79</v>
      </c>
      <c r="R30" s="77"/>
      <c r="S30" s="78"/>
      <c r="T30" s="80"/>
      <c r="U30" s="75"/>
      <c r="X30" s="77"/>
      <c r="Y30" s="78"/>
      <c r="Z30" s="80"/>
    </row>
    <row r="31" spans="5:26" ht="14.25" customHeight="1">
      <c r="E31" s="78"/>
      <c r="F31" s="75"/>
      <c r="G31" s="86" t="s">
        <v>25</v>
      </c>
      <c r="H31" s="78" t="e">
        <f>Dane!$L$60</f>
        <v>#DIV/0!</v>
      </c>
      <c r="I31" s="75"/>
      <c r="M31" s="77" t="s">
        <v>161</v>
      </c>
      <c r="N31" s="78" t="e">
        <f>Dane!$F$60</f>
        <v>#DIV/0!</v>
      </c>
      <c r="O31">
        <v>0.71</v>
      </c>
      <c r="P31">
        <v>0.79</v>
      </c>
      <c r="R31" s="77"/>
      <c r="S31" s="78"/>
      <c r="T31" s="75"/>
      <c r="U31" s="75"/>
      <c r="X31" s="77"/>
      <c r="Y31" s="78"/>
      <c r="Z31" s="75"/>
    </row>
    <row r="32" spans="5:26" ht="14.25" customHeight="1">
      <c r="E32" s="78"/>
      <c r="F32" s="75"/>
      <c r="G32" s="87" t="s">
        <v>26</v>
      </c>
      <c r="H32" s="78" t="e">
        <f>Dane!$M$60</f>
        <v>#DIV/0!</v>
      </c>
      <c r="I32" s="75"/>
      <c r="M32" s="77" t="s">
        <v>162</v>
      </c>
      <c r="N32" s="78" t="e">
        <f>Dane!$G$60</f>
        <v>#DIV/0!</v>
      </c>
      <c r="O32" s="81">
        <v>0.66</v>
      </c>
      <c r="P32" s="81">
        <v>0.79</v>
      </c>
      <c r="R32" s="77"/>
      <c r="S32" s="78"/>
      <c r="T32" s="80"/>
      <c r="U32" s="75"/>
      <c r="X32" s="77"/>
      <c r="Y32" s="78"/>
      <c r="Z32" s="80"/>
    </row>
    <row r="33" spans="5:26" ht="14.25" customHeight="1">
      <c r="E33" s="78"/>
      <c r="F33" s="75"/>
      <c r="G33" s="87" t="s">
        <v>27</v>
      </c>
      <c r="H33" s="78" t="e">
        <f>Dane!$N$60</f>
        <v>#DIV/0!</v>
      </c>
      <c r="I33" s="75"/>
      <c r="M33" s="86" t="s">
        <v>21</v>
      </c>
      <c r="N33" s="78" t="e">
        <f>Dane!$H$60</f>
        <v>#DIV/0!</v>
      </c>
      <c r="O33">
        <v>0.75</v>
      </c>
      <c r="P33" s="75">
        <v>0.82</v>
      </c>
      <c r="R33" s="86"/>
      <c r="S33" s="78"/>
      <c r="T33" s="75"/>
      <c r="U33" s="75"/>
      <c r="X33" s="86"/>
      <c r="Y33" s="78"/>
      <c r="Z33" s="75"/>
    </row>
    <row r="34" spans="5:26" ht="14.25" customHeight="1">
      <c r="E34" s="78"/>
      <c r="F34" s="75"/>
      <c r="G34" s="87" t="s">
        <v>28</v>
      </c>
      <c r="H34" s="78" t="e">
        <f>Dane!$O$60</f>
        <v>#DIV/0!</v>
      </c>
      <c r="I34" s="75"/>
      <c r="M34" s="86" t="s">
        <v>22</v>
      </c>
      <c r="N34" s="78" t="e">
        <f>Dane!$I$60</f>
        <v>#DIV/0!</v>
      </c>
      <c r="O34" s="80">
        <v>0.68</v>
      </c>
      <c r="P34" s="81">
        <v>0.79</v>
      </c>
      <c r="R34" s="86"/>
      <c r="S34" s="78"/>
      <c r="T34" s="80"/>
      <c r="U34" s="75"/>
      <c r="X34" s="86"/>
      <c r="Y34" s="78"/>
      <c r="Z34" s="80"/>
    </row>
    <row r="35" spans="5:26" ht="14.25" customHeight="1">
      <c r="E35" s="78"/>
      <c r="F35" s="75"/>
      <c r="G35" s="87" t="s">
        <v>29</v>
      </c>
      <c r="H35" s="78" t="e">
        <f>Dane!$P$60</f>
        <v>#DIV/0!</v>
      </c>
      <c r="I35" s="75"/>
      <c r="M35" s="86" t="s">
        <v>23</v>
      </c>
      <c r="N35" s="78" t="e">
        <f>Dane!$J$60</f>
        <v>#DIV/0!</v>
      </c>
      <c r="O35">
        <v>0.43</v>
      </c>
      <c r="P35" s="75">
        <v>0.57</v>
      </c>
      <c r="R35" s="86"/>
      <c r="S35" s="78"/>
      <c r="T35" s="75"/>
      <c r="U35" s="75"/>
      <c r="X35" s="86"/>
      <c r="Y35" s="78"/>
      <c r="Z35" s="75"/>
    </row>
    <row r="36" spans="5:26" ht="14.25" customHeight="1">
      <c r="E36" s="78"/>
      <c r="F36" s="75"/>
      <c r="G36" s="87" t="s">
        <v>30</v>
      </c>
      <c r="H36" s="78" t="e">
        <f>Dane!$Q$60</f>
        <v>#DIV/0!</v>
      </c>
      <c r="I36" s="75"/>
      <c r="M36" s="86" t="s">
        <v>24</v>
      </c>
      <c r="N36" s="78" t="e">
        <f>Dane!$K$60</f>
        <v>#DIV/0!</v>
      </c>
      <c r="O36" s="81">
        <v>0.44</v>
      </c>
      <c r="P36" s="81">
        <v>0.58</v>
      </c>
      <c r="R36" s="86"/>
      <c r="S36" s="78"/>
      <c r="T36" s="80"/>
      <c r="U36" s="75"/>
      <c r="X36" s="86"/>
      <c r="Y36" s="78"/>
      <c r="Z36" s="80"/>
    </row>
    <row r="37" spans="5:26" ht="14.25" customHeight="1">
      <c r="E37" s="78"/>
      <c r="F37" s="75"/>
      <c r="G37" s="87" t="s">
        <v>31</v>
      </c>
      <c r="H37" s="78" t="e">
        <f>Dane!$R$60</f>
        <v>#DIV/0!</v>
      </c>
      <c r="I37" s="75"/>
      <c r="M37" s="86" t="s">
        <v>25</v>
      </c>
      <c r="N37" s="78" t="e">
        <f>Dane!$L$60</f>
        <v>#DIV/0!</v>
      </c>
      <c r="O37">
        <v>0.39</v>
      </c>
      <c r="P37">
        <v>0.49</v>
      </c>
      <c r="R37" s="86"/>
      <c r="S37" s="78"/>
      <c r="T37" s="75"/>
      <c r="U37" s="75"/>
      <c r="X37" s="86"/>
      <c r="Y37" s="78"/>
      <c r="Z37" s="75"/>
    </row>
    <row r="38" spans="5:26" ht="14.25" customHeight="1">
      <c r="E38" s="78"/>
      <c r="F38" s="75"/>
      <c r="G38" s="87" t="s">
        <v>32</v>
      </c>
      <c r="H38" s="78" t="e">
        <f>Dane!$S$60</f>
        <v>#DIV/0!</v>
      </c>
      <c r="I38" s="75"/>
      <c r="M38" s="87" t="s">
        <v>26</v>
      </c>
      <c r="N38" s="78" t="e">
        <f>Dane!$M$60</f>
        <v>#DIV/0!</v>
      </c>
      <c r="O38" s="80">
        <v>0.6</v>
      </c>
      <c r="P38" s="80">
        <v>0.7</v>
      </c>
      <c r="R38" s="87"/>
      <c r="S38" s="78"/>
      <c r="T38" s="80"/>
      <c r="U38" s="75"/>
      <c r="X38" s="87"/>
      <c r="Y38" s="78"/>
      <c r="Z38" s="80"/>
    </row>
    <row r="39" spans="5:26" ht="14.25" customHeight="1">
      <c r="E39" s="78"/>
      <c r="F39" s="75"/>
      <c r="G39" s="87" t="s">
        <v>33</v>
      </c>
      <c r="H39" s="78" t="e">
        <f>Dane!$T$60</f>
        <v>#DIV/0!</v>
      </c>
      <c r="I39" s="75"/>
      <c r="M39" s="87" t="s">
        <v>27</v>
      </c>
      <c r="N39" s="78" t="e">
        <f>Dane!$N$60</f>
        <v>#DIV/0!</v>
      </c>
      <c r="O39" s="75">
        <v>0.65</v>
      </c>
      <c r="P39">
        <v>0.73</v>
      </c>
      <c r="R39" s="87"/>
      <c r="S39" s="78"/>
      <c r="T39" s="75"/>
      <c r="U39" s="75"/>
      <c r="X39" s="87"/>
      <c r="Y39" s="78"/>
      <c r="Z39" s="75"/>
    </row>
    <row r="40" spans="5:26" ht="14.25" customHeight="1">
      <c r="E40" s="78"/>
      <c r="F40" s="75"/>
      <c r="G40" s="87" t="s">
        <v>34</v>
      </c>
      <c r="H40" s="78" t="e">
        <f>Dane!$U$60</f>
        <v>#DIV/0!</v>
      </c>
      <c r="I40" s="75"/>
      <c r="M40" s="87" t="s">
        <v>28</v>
      </c>
      <c r="N40" s="78" t="e">
        <f>Dane!$O$60</f>
        <v>#DIV/0!</v>
      </c>
      <c r="O40" s="80">
        <v>0.9</v>
      </c>
      <c r="P40" s="80">
        <v>0.9</v>
      </c>
      <c r="R40" s="87"/>
      <c r="S40" s="78"/>
      <c r="T40" s="80"/>
      <c r="U40" s="75"/>
      <c r="X40" s="87"/>
      <c r="Y40" s="78"/>
      <c r="Z40" s="80"/>
    </row>
    <row r="41" spans="5:26" ht="14.25" customHeight="1">
      <c r="E41" s="78"/>
      <c r="F41" s="75"/>
      <c r="G41" s="87" t="s">
        <v>35</v>
      </c>
      <c r="H41" s="78" t="e">
        <f>Dane!$V$60</f>
        <v>#DIV/0!</v>
      </c>
      <c r="I41" s="75"/>
      <c r="M41" s="87" t="s">
        <v>29</v>
      </c>
      <c r="N41" s="78" t="e">
        <f>Dane!$P$60</f>
        <v>#DIV/0!</v>
      </c>
      <c r="O41">
        <v>0.61</v>
      </c>
      <c r="P41">
        <v>0.71</v>
      </c>
      <c r="R41" s="87"/>
      <c r="S41" s="78"/>
      <c r="T41" s="75"/>
      <c r="U41" s="75"/>
      <c r="X41" s="87"/>
      <c r="Y41" s="78"/>
      <c r="Z41" s="75"/>
    </row>
    <row r="42" spans="5:26" ht="14.25" customHeight="1">
      <c r="E42" s="78"/>
      <c r="F42" s="75"/>
      <c r="G42" s="87" t="s">
        <v>36</v>
      </c>
      <c r="H42" s="78" t="e">
        <f>Dane!$W$60</f>
        <v>#DIV/0!</v>
      </c>
      <c r="I42" s="75"/>
      <c r="M42" s="87" t="s">
        <v>30</v>
      </c>
      <c r="N42" s="78" t="e">
        <f>Dane!$Q$60</f>
        <v>#DIV/0!</v>
      </c>
      <c r="O42" s="81">
        <v>0.82</v>
      </c>
      <c r="P42" s="80">
        <v>0.83</v>
      </c>
      <c r="R42" s="87"/>
      <c r="S42" s="78"/>
      <c r="T42" s="80"/>
      <c r="U42" s="75"/>
      <c r="X42" s="87"/>
      <c r="Y42" s="78"/>
      <c r="Z42" s="80"/>
    </row>
    <row r="43" spans="5:23" ht="14.25" customHeight="1">
      <c r="E43" s="78"/>
      <c r="F43" s="75"/>
      <c r="G43" s="87" t="s">
        <v>37</v>
      </c>
      <c r="H43" s="78" t="e">
        <f>Dane!$X$60</f>
        <v>#DIV/0!</v>
      </c>
      <c r="I43" s="75"/>
      <c r="N43" t="s">
        <v>142</v>
      </c>
      <c r="O43" t="s">
        <v>143</v>
      </c>
      <c r="P43" t="s">
        <v>144</v>
      </c>
      <c r="S43" s="81"/>
      <c r="T43" s="81"/>
      <c r="U43" s="81"/>
      <c r="V43" s="81"/>
      <c r="W43" s="81"/>
    </row>
    <row r="44" spans="5:26" ht="14.25" customHeight="1">
      <c r="E44" s="78"/>
      <c r="F44" s="75"/>
      <c r="G44" s="87" t="s">
        <v>38</v>
      </c>
      <c r="H44" s="78" t="e">
        <f>Dane!$Y$60</f>
        <v>#DIV/0!</v>
      </c>
      <c r="I44" s="75"/>
      <c r="M44" s="92" t="s">
        <v>31</v>
      </c>
      <c r="N44" s="78" t="e">
        <f>Dane!$R$60</f>
        <v>#DIV/0!</v>
      </c>
      <c r="O44" s="80">
        <v>0.52</v>
      </c>
      <c r="P44" s="81">
        <v>0.69</v>
      </c>
      <c r="R44" s="92"/>
      <c r="S44" s="78"/>
      <c r="T44" s="80"/>
      <c r="X44" s="92"/>
      <c r="Y44" s="78"/>
      <c r="Z44" s="80"/>
    </row>
    <row r="45" spans="5:26" ht="14.25" customHeight="1">
      <c r="E45" s="78"/>
      <c r="F45" s="75"/>
      <c r="G45" s="87" t="s">
        <v>39</v>
      </c>
      <c r="H45" s="78" t="e">
        <f>Dane!$Z$60</f>
        <v>#DIV/0!</v>
      </c>
      <c r="I45" s="75"/>
      <c r="M45" s="87" t="s">
        <v>32</v>
      </c>
      <c r="N45" s="78" t="e">
        <f>Dane!$S$60</f>
        <v>#DIV/0!</v>
      </c>
      <c r="O45" s="75">
        <v>0.6</v>
      </c>
      <c r="P45">
        <v>0.69</v>
      </c>
      <c r="R45" s="87"/>
      <c r="S45" s="78"/>
      <c r="T45" s="75"/>
      <c r="X45" s="87"/>
      <c r="Y45" s="78"/>
      <c r="Z45" s="75"/>
    </row>
    <row r="46" spans="5:26" ht="14.25" customHeight="1">
      <c r="E46" s="78"/>
      <c r="F46" s="75"/>
      <c r="G46" s="87" t="s">
        <v>40</v>
      </c>
      <c r="H46" s="78" t="e">
        <f>Dane!$AA$60</f>
        <v>#DIV/0!</v>
      </c>
      <c r="I46" s="75"/>
      <c r="M46" s="87" t="s">
        <v>33</v>
      </c>
      <c r="N46" s="78" t="e">
        <f>Dane!$T$60</f>
        <v>#DIV/0!</v>
      </c>
      <c r="O46" s="80">
        <v>0.4</v>
      </c>
      <c r="P46" s="81">
        <v>0.53</v>
      </c>
      <c r="R46" s="87"/>
      <c r="S46" s="78"/>
      <c r="T46" s="80"/>
      <c r="X46" s="87"/>
      <c r="Y46" s="78"/>
      <c r="Z46" s="80"/>
    </row>
    <row r="47" spans="5:26" ht="14.25" customHeight="1">
      <c r="E47" s="78"/>
      <c r="F47" s="75"/>
      <c r="G47" s="87" t="s">
        <v>41</v>
      </c>
      <c r="H47" s="78" t="e">
        <f>Dane!$AB$60</f>
        <v>#DIV/0!</v>
      </c>
      <c r="I47" s="75"/>
      <c r="M47" s="87" t="s">
        <v>34</v>
      </c>
      <c r="N47" s="78" t="e">
        <f>Dane!$U$60</f>
        <v>#DIV/0!</v>
      </c>
      <c r="O47">
        <v>0.43</v>
      </c>
      <c r="P47" s="75">
        <v>0.54</v>
      </c>
      <c r="R47" s="87"/>
      <c r="S47" s="78"/>
      <c r="T47" s="75"/>
      <c r="X47" s="87"/>
      <c r="Y47" s="78"/>
      <c r="Z47" s="75"/>
    </row>
    <row r="48" spans="5:26" ht="14.25" customHeight="1">
      <c r="E48" s="78"/>
      <c r="F48" s="75"/>
      <c r="G48" s="87" t="s">
        <v>42</v>
      </c>
      <c r="H48" s="78" t="e">
        <f>Dane!$AC$60</f>
        <v>#DIV/0!</v>
      </c>
      <c r="I48" s="75"/>
      <c r="M48" s="87" t="s">
        <v>35</v>
      </c>
      <c r="N48" s="78" t="e">
        <f>Dane!$V$60</f>
        <v>#DIV/0!</v>
      </c>
      <c r="O48" s="80">
        <v>0.55</v>
      </c>
      <c r="P48" s="81">
        <v>0.68</v>
      </c>
      <c r="R48" s="87"/>
      <c r="S48" s="78"/>
      <c r="T48" s="80"/>
      <c r="X48" s="87"/>
      <c r="Y48" s="78"/>
      <c r="Z48" s="80"/>
    </row>
    <row r="49" spans="5:26" ht="14.25" customHeight="1">
      <c r="E49" s="78"/>
      <c r="F49" s="75"/>
      <c r="G49" s="87" t="s">
        <v>43</v>
      </c>
      <c r="H49" s="78" t="e">
        <f>Dane!$AD$60</f>
        <v>#DIV/0!</v>
      </c>
      <c r="I49" s="75"/>
      <c r="M49" s="87" t="s">
        <v>36</v>
      </c>
      <c r="N49" s="78" t="e">
        <f>Dane!$W$60</f>
        <v>#DIV/0!</v>
      </c>
      <c r="O49" s="75">
        <v>0.29</v>
      </c>
      <c r="P49">
        <v>0.42</v>
      </c>
      <c r="R49" s="87"/>
      <c r="S49" s="78"/>
      <c r="T49" s="75"/>
      <c r="X49" s="87"/>
      <c r="Y49" s="78"/>
      <c r="Z49" s="75"/>
    </row>
    <row r="50" spans="5:26" ht="14.25" customHeight="1">
      <c r="E50" s="78"/>
      <c r="F50" s="75"/>
      <c r="G50" s="87" t="s">
        <v>44</v>
      </c>
      <c r="H50" s="78" t="e">
        <f>Dane!$AE$60</f>
        <v>#DIV/0!</v>
      </c>
      <c r="M50" s="87" t="s">
        <v>37</v>
      </c>
      <c r="N50" s="78" t="e">
        <f>Dane!$X$60</f>
        <v>#DIV/0!</v>
      </c>
      <c r="O50" s="81">
        <v>0.36</v>
      </c>
      <c r="P50" s="80">
        <v>0.43</v>
      </c>
      <c r="R50" s="87"/>
      <c r="S50" s="78"/>
      <c r="T50" s="80"/>
      <c r="X50" s="87"/>
      <c r="Y50" s="78"/>
      <c r="Z50" s="80"/>
    </row>
    <row r="51" spans="5:26" ht="14.25" customHeight="1">
      <c r="E51" s="78"/>
      <c r="F51" s="75"/>
      <c r="G51" s="87" t="s">
        <v>45</v>
      </c>
      <c r="H51" s="78" t="e">
        <f>Dane!$AF$60</f>
        <v>#DIV/0!</v>
      </c>
      <c r="M51" s="87" t="s">
        <v>38</v>
      </c>
      <c r="N51" s="78" t="e">
        <f>Dane!$Y$60</f>
        <v>#DIV/0!</v>
      </c>
      <c r="O51" s="75">
        <v>0.77</v>
      </c>
      <c r="P51">
        <v>0.87</v>
      </c>
      <c r="R51" s="87"/>
      <c r="S51" s="78"/>
      <c r="T51" s="75"/>
      <c r="X51" s="87"/>
      <c r="Y51" s="78"/>
      <c r="Z51" s="75"/>
    </row>
    <row r="52" spans="5:26" ht="14.25" customHeight="1">
      <c r="E52" s="78"/>
      <c r="F52" s="75"/>
      <c r="G52" s="87" t="s">
        <v>46</v>
      </c>
      <c r="H52" s="78" t="e">
        <f>Dane!$AG$60</f>
        <v>#DIV/0!</v>
      </c>
      <c r="M52" s="87" t="s">
        <v>39</v>
      </c>
      <c r="N52" s="78" t="e">
        <f>Dane!$Z$60</f>
        <v>#DIV/0!</v>
      </c>
      <c r="O52" s="80">
        <v>0.69</v>
      </c>
      <c r="P52" s="81">
        <v>0.77</v>
      </c>
      <c r="R52" s="87"/>
      <c r="S52" s="78"/>
      <c r="T52" s="80"/>
      <c r="X52" s="87"/>
      <c r="Y52" s="78"/>
      <c r="Z52" s="80"/>
    </row>
    <row r="53" spans="5:26" ht="14.25" customHeight="1">
      <c r="E53" s="78"/>
      <c r="G53" s="87" t="s">
        <v>47</v>
      </c>
      <c r="H53" s="78" t="e">
        <f>Dane!$AH$60</f>
        <v>#DIV/0!</v>
      </c>
      <c r="M53" s="87" t="s">
        <v>40</v>
      </c>
      <c r="N53" s="78" t="e">
        <f>Dane!$AA$60</f>
        <v>#DIV/0!</v>
      </c>
      <c r="O53" s="75">
        <v>0.71</v>
      </c>
      <c r="P53">
        <v>0.78</v>
      </c>
      <c r="R53" s="87"/>
      <c r="S53" s="78"/>
      <c r="T53" s="75"/>
      <c r="X53" s="87"/>
      <c r="Y53" s="78"/>
      <c r="Z53" s="75"/>
    </row>
    <row r="54" spans="5:26" ht="14.25" customHeight="1">
      <c r="E54" s="78"/>
      <c r="G54" s="87" t="s">
        <v>48</v>
      </c>
      <c r="H54" s="78" t="e">
        <f>Dane!$AI$60</f>
        <v>#DIV/0!</v>
      </c>
      <c r="M54" s="87" t="s">
        <v>41</v>
      </c>
      <c r="N54" s="78" t="e">
        <f>Dane!$AB$60</f>
        <v>#DIV/0!</v>
      </c>
      <c r="O54" s="81">
        <v>0.37</v>
      </c>
      <c r="P54" s="81">
        <v>0.51</v>
      </c>
      <c r="R54" s="87"/>
      <c r="S54" s="78"/>
      <c r="T54" s="80"/>
      <c r="X54" s="87"/>
      <c r="Y54" s="78"/>
      <c r="Z54" s="80"/>
    </row>
    <row r="55" spans="5:26" ht="14.25" customHeight="1">
      <c r="E55" s="78"/>
      <c r="G55" s="87" t="s">
        <v>49</v>
      </c>
      <c r="H55" s="78" t="e">
        <f>Dane!$AJ$60</f>
        <v>#DIV/0!</v>
      </c>
      <c r="M55" s="87" t="s">
        <v>42</v>
      </c>
      <c r="N55" s="78" t="e">
        <f>Dane!$AC$60</f>
        <v>#DIV/0!</v>
      </c>
      <c r="O55">
        <v>0.42</v>
      </c>
      <c r="P55">
        <v>0.56</v>
      </c>
      <c r="R55" s="87"/>
      <c r="S55" s="78"/>
      <c r="T55" s="75"/>
      <c r="X55" s="87"/>
      <c r="Y55" s="78"/>
      <c r="Z55" s="75"/>
    </row>
    <row r="56" spans="5:26" ht="14.25" customHeight="1">
      <c r="E56" s="78"/>
      <c r="G56" s="87" t="s">
        <v>50</v>
      </c>
      <c r="H56" s="78" t="e">
        <f>Dane!$AK$60</f>
        <v>#DIV/0!</v>
      </c>
      <c r="M56" s="87" t="s">
        <v>43</v>
      </c>
      <c r="N56" s="78" t="e">
        <f>Dane!$AD$60</f>
        <v>#DIV/0!</v>
      </c>
      <c r="O56" s="81">
        <v>0.69</v>
      </c>
      <c r="P56" s="80">
        <v>0.76</v>
      </c>
      <c r="R56" s="87"/>
      <c r="S56" s="78"/>
      <c r="T56" s="80"/>
      <c r="X56" s="87"/>
      <c r="Y56" s="78"/>
      <c r="Z56" s="80"/>
    </row>
    <row r="57" spans="5:26" ht="14.25" customHeight="1">
      <c r="E57" s="78"/>
      <c r="G57" s="87" t="s">
        <v>51</v>
      </c>
      <c r="H57" s="78" t="e">
        <f>Dane!$AL$60</f>
        <v>#DIV/0!</v>
      </c>
      <c r="M57" s="87" t="s">
        <v>44</v>
      </c>
      <c r="N57" s="78" t="e">
        <f>Dane!$AE$60</f>
        <v>#DIV/0!</v>
      </c>
      <c r="O57" s="75">
        <v>0.56</v>
      </c>
      <c r="P57">
        <v>0.66</v>
      </c>
      <c r="R57" s="87"/>
      <c r="S57" s="78"/>
      <c r="T57" s="75"/>
      <c r="X57" s="87"/>
      <c r="Y57" s="78"/>
      <c r="Z57" s="75"/>
    </row>
    <row r="58" spans="7:26" ht="14.25" customHeight="1">
      <c r="G58" s="76" t="s">
        <v>52</v>
      </c>
      <c r="H58" s="75" t="e">
        <f>Dane!$AM$60</f>
        <v>#DIV/0!</v>
      </c>
      <c r="M58" s="87" t="s">
        <v>45</v>
      </c>
      <c r="N58" s="78" t="e">
        <f>Dane!$AF$60</f>
        <v>#DIV/0!</v>
      </c>
      <c r="O58" s="80">
        <v>0.49</v>
      </c>
      <c r="P58" s="80">
        <v>0.6</v>
      </c>
      <c r="R58" s="87"/>
      <c r="S58" s="78"/>
      <c r="T58" s="80"/>
      <c r="X58" s="87"/>
      <c r="Y58" s="78"/>
      <c r="Z58" s="80"/>
    </row>
    <row r="59" spans="7:16" ht="14.25" customHeight="1">
      <c r="G59" s="76" t="s">
        <v>53</v>
      </c>
      <c r="H59" s="75" t="e">
        <f>Dane!$AN$60</f>
        <v>#DIV/0!</v>
      </c>
      <c r="N59" t="s">
        <v>142</v>
      </c>
      <c r="O59" t="s">
        <v>143</v>
      </c>
      <c r="P59" t="s">
        <v>144</v>
      </c>
    </row>
    <row r="60" spans="7:26" ht="14.25" customHeight="1">
      <c r="G60" s="76" t="s">
        <v>54</v>
      </c>
      <c r="H60" s="75" t="e">
        <f>Dane!$AO$60</f>
        <v>#DIV/0!</v>
      </c>
      <c r="M60" s="87" t="s">
        <v>46</v>
      </c>
      <c r="N60" s="78" t="e">
        <f>Dane!$AG$60</f>
        <v>#DIV/0!</v>
      </c>
      <c r="O60" s="81">
        <v>0.37</v>
      </c>
      <c r="P60" s="80">
        <v>0.5</v>
      </c>
      <c r="R60" s="92"/>
      <c r="S60" s="78"/>
      <c r="T60" s="80"/>
      <c r="X60" s="92"/>
      <c r="Y60" s="78"/>
      <c r="Z60" s="80"/>
    </row>
    <row r="61" spans="7:26" ht="14.25" customHeight="1">
      <c r="G61" s="76" t="s">
        <v>55</v>
      </c>
      <c r="H61" s="75" t="e">
        <f>Dane!$AP$60</f>
        <v>#DIV/0!</v>
      </c>
      <c r="M61" s="87" t="s">
        <v>47</v>
      </c>
      <c r="N61" s="78" t="e">
        <f>Dane!$AH$60</f>
        <v>#DIV/0!</v>
      </c>
      <c r="O61" s="75">
        <v>0.42</v>
      </c>
      <c r="P61" s="75">
        <v>0.5</v>
      </c>
      <c r="R61" s="87"/>
      <c r="S61" s="78"/>
      <c r="T61" s="75"/>
      <c r="X61" s="93"/>
      <c r="Y61" s="78"/>
      <c r="Z61" s="75"/>
    </row>
    <row r="62" spans="7:26" ht="14.25" customHeight="1">
      <c r="G62" s="76" t="s">
        <v>163</v>
      </c>
      <c r="H62" s="75" t="e">
        <f>Dane!$AQ$60</f>
        <v>#DIV/0!</v>
      </c>
      <c r="M62" s="87" t="s">
        <v>48</v>
      </c>
      <c r="N62" s="78" t="e">
        <f>Dane!$AI$60</f>
        <v>#DIV/0!</v>
      </c>
      <c r="O62" s="80">
        <v>0.51</v>
      </c>
      <c r="P62" s="80">
        <v>0.5</v>
      </c>
      <c r="R62" s="87"/>
      <c r="S62" s="78"/>
      <c r="T62" s="80"/>
      <c r="X62" s="93"/>
      <c r="Y62" s="78"/>
      <c r="Z62" s="80"/>
    </row>
    <row r="63" spans="7:26" ht="14.25" customHeight="1">
      <c r="G63" s="76" t="s">
        <v>164</v>
      </c>
      <c r="H63" s="75" t="e">
        <f>Dane!$AR$60</f>
        <v>#DIV/0!</v>
      </c>
      <c r="M63" s="87" t="s">
        <v>49</v>
      </c>
      <c r="N63" s="78" t="e">
        <f>Dane!$AJ$60</f>
        <v>#DIV/0!</v>
      </c>
      <c r="O63" s="75">
        <v>0.5</v>
      </c>
      <c r="P63" s="75">
        <v>0.6</v>
      </c>
      <c r="R63" s="87"/>
      <c r="S63" s="78"/>
      <c r="T63" s="75"/>
      <c r="X63" s="93"/>
      <c r="Y63" s="78"/>
      <c r="Z63" s="75"/>
    </row>
    <row r="64" spans="7:26" ht="14.25" customHeight="1">
      <c r="G64" s="76" t="s">
        <v>165</v>
      </c>
      <c r="H64" s="75" t="e">
        <f>Dane!$AS$60</f>
        <v>#DIV/0!</v>
      </c>
      <c r="M64" s="87" t="s">
        <v>50</v>
      </c>
      <c r="N64" s="78" t="e">
        <f>Dane!$AK$60</f>
        <v>#DIV/0!</v>
      </c>
      <c r="O64" s="81">
        <v>0.53</v>
      </c>
      <c r="P64" s="80">
        <v>0.64</v>
      </c>
      <c r="R64" s="87"/>
      <c r="S64" s="78"/>
      <c r="T64" s="80"/>
      <c r="X64" s="93"/>
      <c r="Y64" s="78"/>
      <c r="Z64" s="80"/>
    </row>
    <row r="65" spans="7:26" ht="14.25" customHeight="1">
      <c r="G65" s="76" t="s">
        <v>166</v>
      </c>
      <c r="H65" s="75" t="e">
        <f>Dane!$AT$60</f>
        <v>#DIV/0!</v>
      </c>
      <c r="M65" s="87" t="s">
        <v>51</v>
      </c>
      <c r="N65" s="78" t="e">
        <f>Dane!$AL$60</f>
        <v>#DIV/0!</v>
      </c>
      <c r="O65" s="75">
        <v>0.81</v>
      </c>
      <c r="P65" s="75">
        <v>0.85</v>
      </c>
      <c r="R65" s="87"/>
      <c r="S65" s="78"/>
      <c r="T65" s="75"/>
      <c r="X65" s="87"/>
      <c r="Y65" s="78"/>
      <c r="Z65" s="75"/>
    </row>
    <row r="66" spans="13:26" ht="14.25" customHeight="1">
      <c r="M66" s="76" t="s">
        <v>52</v>
      </c>
      <c r="N66" s="75" t="e">
        <f>Dane!$AM$60</f>
        <v>#DIV/0!</v>
      </c>
      <c r="O66" s="81">
        <v>0.58</v>
      </c>
      <c r="P66" s="81">
        <v>0.65</v>
      </c>
      <c r="R66" s="76"/>
      <c r="S66" s="75"/>
      <c r="T66" s="80"/>
      <c r="X66" s="76"/>
      <c r="Y66" s="75"/>
      <c r="Z66" s="80"/>
    </row>
    <row r="67" spans="13:26" ht="14.25" customHeight="1">
      <c r="M67" s="76" t="s">
        <v>53</v>
      </c>
      <c r="N67" s="75" t="e">
        <f>Dane!$AN$60</f>
        <v>#DIV/0!</v>
      </c>
      <c r="O67" s="75">
        <v>0.74</v>
      </c>
      <c r="P67">
        <v>0.84</v>
      </c>
      <c r="R67" s="76"/>
      <c r="S67" s="75"/>
      <c r="T67" s="75"/>
      <c r="X67" s="76"/>
      <c r="Y67" s="75"/>
      <c r="Z67" s="75"/>
    </row>
    <row r="68" spans="13:26" ht="14.25" customHeight="1">
      <c r="M68" s="76" t="s">
        <v>54</v>
      </c>
      <c r="N68" s="75" t="e">
        <f>Dane!$AO$60</f>
        <v>#DIV/0!</v>
      </c>
      <c r="O68" s="81">
        <v>0.36</v>
      </c>
      <c r="P68" s="80">
        <v>0.55</v>
      </c>
      <c r="R68" s="76"/>
      <c r="S68" s="75"/>
      <c r="T68" s="80"/>
      <c r="X68" s="76"/>
      <c r="Y68" s="75"/>
      <c r="Z68" s="80"/>
    </row>
    <row r="69" spans="13:26" ht="14.25" customHeight="1">
      <c r="M69" s="76" t="s">
        <v>55</v>
      </c>
      <c r="N69" s="75" t="e">
        <f>Dane!$AP$60</f>
        <v>#DIV/0!</v>
      </c>
      <c r="O69" s="75">
        <v>0.62</v>
      </c>
      <c r="P69">
        <v>0.79</v>
      </c>
      <c r="R69" s="76"/>
      <c r="S69" s="75"/>
      <c r="T69" s="75"/>
      <c r="X69" s="76"/>
      <c r="Y69" s="75"/>
      <c r="Z69" s="75"/>
    </row>
    <row r="70" spans="13:26" ht="14.25" customHeight="1">
      <c r="M70" s="76" t="s">
        <v>163</v>
      </c>
      <c r="N70" s="75" t="e">
        <f>Dane!$AQ$60</f>
        <v>#DIV/0!</v>
      </c>
      <c r="O70" s="81">
        <v>0.43</v>
      </c>
      <c r="P70" s="80">
        <v>0.58</v>
      </c>
      <c r="R70" s="76"/>
      <c r="S70" s="75"/>
      <c r="T70" s="80"/>
      <c r="X70" s="76"/>
      <c r="Y70" s="75"/>
      <c r="Z70" s="80"/>
    </row>
    <row r="71" spans="13:26" ht="14.25" customHeight="1">
      <c r="M71" s="76" t="s">
        <v>164</v>
      </c>
      <c r="N71" s="75" t="e">
        <f>Dane!$AR$60</f>
        <v>#DIV/0!</v>
      </c>
      <c r="O71" s="75">
        <v>0.44</v>
      </c>
      <c r="P71" s="75">
        <v>0.6</v>
      </c>
      <c r="R71" s="76"/>
      <c r="S71" s="75"/>
      <c r="T71" s="75"/>
      <c r="X71" s="76"/>
      <c r="Y71" s="75"/>
      <c r="Z71" s="75"/>
    </row>
    <row r="72" spans="13:26" ht="14.25" customHeight="1">
      <c r="M72" s="76" t="s">
        <v>165</v>
      </c>
      <c r="N72" s="75" t="e">
        <f>Dane!$AS$60</f>
        <v>#DIV/0!</v>
      </c>
      <c r="O72" s="81">
        <v>0.34</v>
      </c>
      <c r="P72" s="80">
        <v>0.49</v>
      </c>
      <c r="R72" s="76"/>
      <c r="S72" s="75"/>
      <c r="T72" s="80"/>
      <c r="X72" s="76"/>
      <c r="Y72" s="75"/>
      <c r="Z72" s="80"/>
    </row>
    <row r="73" spans="13:26" ht="14.25" customHeight="1">
      <c r="M73" s="76" t="s">
        <v>166</v>
      </c>
      <c r="N73" s="75" t="e">
        <f>Dane!$AT$60</f>
        <v>#DIV/0!</v>
      </c>
      <c r="O73">
        <v>0.25</v>
      </c>
      <c r="P73" s="75">
        <v>0.41</v>
      </c>
      <c r="R73" s="76"/>
      <c r="S73" s="75"/>
      <c r="T73" s="75"/>
      <c r="X73" s="76"/>
      <c r="Y73" s="75"/>
      <c r="Z73" s="75"/>
    </row>
    <row r="74" spans="20:24" ht="14.25" customHeight="1">
      <c r="T74" s="75"/>
      <c r="X74" s="76"/>
    </row>
    <row r="75" ht="14.25" customHeight="1">
      <c r="X75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75" zoomScaleNormal="75" zoomScalePageLayoutView="0" workbookViewId="0" topLeftCell="A1">
      <selection activeCell="AJ4" sqref="AJ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42" width="5.57421875" style="3" customWidth="1"/>
    <col min="43" max="43" width="5.8515625" style="3" bestFit="1" customWidth="1"/>
    <col min="44" max="45" width="5.57421875" style="3" customWidth="1"/>
    <col min="46" max="46" width="5.8515625" style="3" customWidth="1"/>
    <col min="47" max="47" width="6.421875" style="4" customWidth="1"/>
    <col min="48" max="50" width="9.140625" style="3" customWidth="1"/>
    <col min="51" max="51" width="10.28125" style="3" customWidth="1"/>
    <col min="52" max="16384" width="9.140625" style="3" customWidth="1"/>
  </cols>
  <sheetData>
    <row r="1" spans="1:46" ht="19.5" customHeight="1">
      <c r="A1" s="94" t="s">
        <v>172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0" ht="17.25" customHeight="1">
      <c r="A2" s="95" t="s">
        <v>5</v>
      </c>
      <c r="B2" s="95"/>
      <c r="C2" s="95"/>
      <c r="D2" s="95"/>
      <c r="E2" s="95"/>
      <c r="F2" s="95"/>
      <c r="G2" s="95"/>
      <c r="H2" s="95"/>
      <c r="AJ2" s="101" t="s">
        <v>168</v>
      </c>
      <c r="AK2" s="102"/>
      <c r="AL2" s="102"/>
      <c r="AM2" s="102"/>
      <c r="AN2" s="89">
        <v>0.58</v>
      </c>
    </row>
    <row r="3" spans="1:54" ht="15.75" customHeight="1">
      <c r="A3" s="96" t="s">
        <v>6</v>
      </c>
      <c r="B3" s="96"/>
      <c r="C3" s="96"/>
      <c r="D3" s="96"/>
      <c r="E3" s="5"/>
      <c r="G3" s="96" t="s">
        <v>7</v>
      </c>
      <c r="H3" s="96"/>
      <c r="I3" s="96"/>
      <c r="J3" s="96"/>
      <c r="K3" s="97" t="e">
        <f>AU58/E3</f>
        <v>#DIV/0!</v>
      </c>
      <c r="L3" s="97"/>
      <c r="M3" s="97"/>
      <c r="N3" s="97"/>
      <c r="O3" s="97"/>
      <c r="P3" s="6"/>
      <c r="Q3" s="7"/>
      <c r="R3" s="98" t="s">
        <v>8</v>
      </c>
      <c r="S3" s="98"/>
      <c r="T3" s="8" t="e">
        <f>AU60</f>
        <v>#DIV/0!</v>
      </c>
      <c r="U3" s="6"/>
      <c r="V3" s="9"/>
      <c r="W3" s="99" t="s">
        <v>9</v>
      </c>
      <c r="X3" s="99"/>
      <c r="Y3" s="99"/>
      <c r="Z3" s="99"/>
      <c r="AA3" s="99"/>
      <c r="AB3" s="88">
        <v>0.54</v>
      </c>
      <c r="AC3" s="9"/>
      <c r="AD3" s="9"/>
      <c r="AE3" s="100" t="s">
        <v>10</v>
      </c>
      <c r="AF3" s="100"/>
      <c r="AG3" s="100"/>
      <c r="AH3" s="88">
        <v>0.65</v>
      </c>
      <c r="AI3" s="9"/>
      <c r="AJ3" s="103" t="s">
        <v>169</v>
      </c>
      <c r="AK3" s="103"/>
      <c r="AL3" s="103"/>
      <c r="AM3" s="103"/>
      <c r="AN3" s="90">
        <v>0.49</v>
      </c>
      <c r="AO3" s="9"/>
      <c r="AP3" s="9"/>
      <c r="AQ3" s="9"/>
      <c r="AR3" s="9"/>
      <c r="AS3" s="9"/>
      <c r="AT3" s="9"/>
      <c r="AV3" s="10"/>
      <c r="AW3" s="10"/>
      <c r="AX3" s="10"/>
      <c r="AY3" s="11"/>
      <c r="AZ3" s="10"/>
      <c r="BA3" s="10"/>
      <c r="BB3" s="10"/>
    </row>
    <row r="4" spans="43:54" ht="43.5" customHeight="1">
      <c r="AQ4" s="112" t="s">
        <v>11</v>
      </c>
      <c r="AR4" s="112"/>
      <c r="AS4" s="112"/>
      <c r="AT4" s="112"/>
      <c r="AV4" s="104" t="s">
        <v>12</v>
      </c>
      <c r="AW4" s="104"/>
      <c r="AX4" s="104"/>
      <c r="AY4" s="104"/>
      <c r="AZ4" s="113" t="s">
        <v>13</v>
      </c>
      <c r="BA4" s="113"/>
      <c r="BB4" s="113"/>
    </row>
    <row r="5" spans="1:54" ht="87" customHeight="1">
      <c r="A5" s="104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6" t="s">
        <v>39</v>
      </c>
      <c r="AA5" s="15" t="s">
        <v>40</v>
      </c>
      <c r="AB5" s="15" t="s">
        <v>41</v>
      </c>
      <c r="AC5" s="15" t="s">
        <v>42</v>
      </c>
      <c r="AD5" s="15" t="s">
        <v>43</v>
      </c>
      <c r="AE5" s="15" t="s">
        <v>44</v>
      </c>
      <c r="AF5" s="15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7" t="s">
        <v>50</v>
      </c>
      <c r="AL5" s="17" t="s">
        <v>51</v>
      </c>
      <c r="AM5" s="17" t="s">
        <v>52</v>
      </c>
      <c r="AN5" s="17" t="s">
        <v>53</v>
      </c>
      <c r="AO5" s="17" t="s">
        <v>54</v>
      </c>
      <c r="AP5" s="17" t="s">
        <v>55</v>
      </c>
      <c r="AQ5" s="18" t="s">
        <v>56</v>
      </c>
      <c r="AR5" s="19" t="s">
        <v>57</v>
      </c>
      <c r="AS5" s="19" t="s">
        <v>58</v>
      </c>
      <c r="AT5" s="19" t="s">
        <v>59</v>
      </c>
      <c r="AU5" s="105" t="s">
        <v>60</v>
      </c>
      <c r="AV5" s="106" t="s">
        <v>61</v>
      </c>
      <c r="AW5" s="107" t="s">
        <v>62</v>
      </c>
      <c r="AX5" s="108" t="s">
        <v>63</v>
      </c>
      <c r="AY5" s="109" t="s">
        <v>64</v>
      </c>
      <c r="AZ5" s="108" t="s">
        <v>65</v>
      </c>
      <c r="BA5" s="110" t="s">
        <v>66</v>
      </c>
      <c r="BB5" s="111" t="s">
        <v>67</v>
      </c>
    </row>
    <row r="6" spans="1:54" ht="17.25" customHeight="1">
      <c r="A6" s="104"/>
      <c r="B6" s="20" t="s">
        <v>68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23">
        <v>1</v>
      </c>
      <c r="AN6" s="23">
        <v>1</v>
      </c>
      <c r="AO6" s="23">
        <v>1</v>
      </c>
      <c r="AP6" s="23">
        <v>1</v>
      </c>
      <c r="AQ6" s="24">
        <v>4</v>
      </c>
      <c r="AR6" s="24">
        <v>2</v>
      </c>
      <c r="AS6" s="24">
        <v>2</v>
      </c>
      <c r="AT6" s="24">
        <v>2</v>
      </c>
      <c r="AU6" s="105"/>
      <c r="AV6" s="106"/>
      <c r="AW6" s="107"/>
      <c r="AX6" s="108"/>
      <c r="AY6" s="109"/>
      <c r="AZ6" s="108"/>
      <c r="BA6" s="110"/>
      <c r="BB6" s="111"/>
    </row>
    <row r="7" spans="1:54" ht="48.75" customHeight="1">
      <c r="A7" s="104"/>
      <c r="B7" s="25" t="s">
        <v>69</v>
      </c>
      <c r="C7" s="14" t="s">
        <v>70</v>
      </c>
      <c r="D7" s="14" t="s">
        <v>70</v>
      </c>
      <c r="E7" s="14" t="s">
        <v>70</v>
      </c>
      <c r="F7" s="14" t="s">
        <v>70</v>
      </c>
      <c r="G7" s="14" t="s">
        <v>70</v>
      </c>
      <c r="H7" s="14" t="s">
        <v>70</v>
      </c>
      <c r="I7" s="14" t="s">
        <v>70</v>
      </c>
      <c r="J7" s="14" t="s">
        <v>70</v>
      </c>
      <c r="K7" s="14" t="s">
        <v>70</v>
      </c>
      <c r="L7" s="14" t="s">
        <v>70</v>
      </c>
      <c r="M7" s="14" t="s">
        <v>70</v>
      </c>
      <c r="N7" s="14" t="s">
        <v>70</v>
      </c>
      <c r="O7" s="14" t="s">
        <v>70</v>
      </c>
      <c r="P7" s="14" t="s">
        <v>70</v>
      </c>
      <c r="Q7" s="14" t="s">
        <v>70</v>
      </c>
      <c r="R7" s="15" t="s">
        <v>70</v>
      </c>
      <c r="S7" s="15" t="s">
        <v>70</v>
      </c>
      <c r="T7" s="15" t="s">
        <v>70</v>
      </c>
      <c r="U7" s="15" t="s">
        <v>70</v>
      </c>
      <c r="V7" s="15" t="s">
        <v>70</v>
      </c>
      <c r="W7" s="15" t="s">
        <v>70</v>
      </c>
      <c r="X7" s="15" t="s">
        <v>70</v>
      </c>
      <c r="Y7" s="15" t="s">
        <v>70</v>
      </c>
      <c r="Z7" s="15" t="s">
        <v>70</v>
      </c>
      <c r="AA7" s="15" t="s">
        <v>70</v>
      </c>
      <c r="AB7" s="15" t="s">
        <v>70</v>
      </c>
      <c r="AC7" s="15" t="s">
        <v>70</v>
      </c>
      <c r="AD7" s="15" t="s">
        <v>70</v>
      </c>
      <c r="AE7" s="15" t="s">
        <v>70</v>
      </c>
      <c r="AF7" s="15" t="s">
        <v>70</v>
      </c>
      <c r="AG7" s="17" t="s">
        <v>71</v>
      </c>
      <c r="AH7" s="17" t="s">
        <v>71</v>
      </c>
      <c r="AI7" s="17" t="s">
        <v>71</v>
      </c>
      <c r="AJ7" s="17" t="s">
        <v>71</v>
      </c>
      <c r="AK7" s="17" t="s">
        <v>71</v>
      </c>
      <c r="AL7" s="17" t="s">
        <v>71</v>
      </c>
      <c r="AM7" s="17" t="s">
        <v>71</v>
      </c>
      <c r="AN7" s="17" t="s">
        <v>71</v>
      </c>
      <c r="AO7" s="17" t="s">
        <v>71</v>
      </c>
      <c r="AP7" s="17" t="s">
        <v>71</v>
      </c>
      <c r="AQ7" s="26" t="s">
        <v>72</v>
      </c>
      <c r="AR7" s="26" t="s">
        <v>72</v>
      </c>
      <c r="AS7" s="26" t="s">
        <v>72</v>
      </c>
      <c r="AT7" s="26" t="s">
        <v>72</v>
      </c>
      <c r="AU7" s="105"/>
      <c r="AV7" s="106"/>
      <c r="AW7" s="107"/>
      <c r="AX7" s="108"/>
      <c r="AY7" s="109"/>
      <c r="AZ7" s="108"/>
      <c r="BA7" s="110"/>
      <c r="BB7" s="111"/>
    </row>
    <row r="8" spans="1:54" ht="16.5" customHeight="1">
      <c r="A8" s="27">
        <v>1</v>
      </c>
      <c r="B8" s="28" t="s">
        <v>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7"/>
      <c r="AR8" s="27"/>
      <c r="AS8" s="27"/>
      <c r="AT8" s="27"/>
      <c r="AU8" s="32">
        <f aca="true" t="shared" si="0" ref="AU8:AU56">SUM(C8:AT8)</f>
        <v>0</v>
      </c>
      <c r="AV8" s="33">
        <f aca="true" t="shared" si="1" ref="AV8:AV57">SUM(C8:Q8)</f>
        <v>0</v>
      </c>
      <c r="AW8" s="34">
        <f aca="true" t="shared" si="2" ref="AW8:AW57">SUM(R8:AF8)</f>
        <v>0</v>
      </c>
      <c r="AX8" s="35">
        <f aca="true" t="shared" si="3" ref="AX8:AX57">SUM(AG8:AP8)</f>
        <v>0</v>
      </c>
      <c r="AY8" s="36">
        <f aca="true" t="shared" si="4" ref="AY8:AY57">SUM(AQ8:AT8)</f>
        <v>0</v>
      </c>
      <c r="AZ8" s="31">
        <f aca="true" t="shared" si="5" ref="AZ8:AZ57">SUM(AG8:AP8)</f>
        <v>0</v>
      </c>
      <c r="BA8" s="37">
        <f aca="true" t="shared" si="6" ref="BA8:BA57">SUM(C8:AF8)</f>
        <v>0</v>
      </c>
      <c r="BB8" s="27">
        <f aca="true" t="shared" si="7" ref="BB8:BB57">AY8</f>
        <v>0</v>
      </c>
    </row>
    <row r="9" spans="1:54" ht="17.25" customHeight="1">
      <c r="A9" s="38">
        <v>2</v>
      </c>
      <c r="B9" s="39" t="s">
        <v>74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  <c r="AS9" s="27"/>
      <c r="AT9" s="27"/>
      <c r="AU9" s="40">
        <f t="shared" si="0"/>
        <v>0</v>
      </c>
      <c r="AV9" s="33">
        <f t="shared" si="1"/>
        <v>0</v>
      </c>
      <c r="AW9" s="34">
        <f t="shared" si="2"/>
        <v>0</v>
      </c>
      <c r="AX9" s="35">
        <f t="shared" si="3"/>
        <v>0</v>
      </c>
      <c r="AY9" s="36">
        <f t="shared" si="4"/>
        <v>0</v>
      </c>
      <c r="AZ9" s="31">
        <f t="shared" si="5"/>
        <v>0</v>
      </c>
      <c r="BA9" s="37">
        <f t="shared" si="6"/>
        <v>0</v>
      </c>
      <c r="BB9" s="27">
        <f t="shared" si="7"/>
        <v>0</v>
      </c>
    </row>
    <row r="10" spans="1:54" ht="17.25" customHeight="1">
      <c r="A10" s="38">
        <v>3</v>
      </c>
      <c r="B10" s="39" t="s">
        <v>75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27"/>
      <c r="AR10" s="27"/>
      <c r="AS10" s="27"/>
      <c r="AT10" s="27"/>
      <c r="AU10" s="40">
        <f t="shared" si="0"/>
        <v>0</v>
      </c>
      <c r="AV10" s="33">
        <f t="shared" si="1"/>
        <v>0</v>
      </c>
      <c r="AW10" s="34">
        <f t="shared" si="2"/>
        <v>0</v>
      </c>
      <c r="AX10" s="35">
        <f t="shared" si="3"/>
        <v>0</v>
      </c>
      <c r="AY10" s="36">
        <f t="shared" si="4"/>
        <v>0</v>
      </c>
      <c r="AZ10" s="31">
        <f t="shared" si="5"/>
        <v>0</v>
      </c>
      <c r="BA10" s="37">
        <f t="shared" si="6"/>
        <v>0</v>
      </c>
      <c r="BB10" s="27">
        <f t="shared" si="7"/>
        <v>0</v>
      </c>
    </row>
    <row r="11" spans="1:54" ht="17.25" customHeight="1">
      <c r="A11" s="38">
        <v>4</v>
      </c>
      <c r="B11" s="39" t="s">
        <v>76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27"/>
      <c r="AR11" s="27"/>
      <c r="AS11" s="27"/>
      <c r="AT11" s="27"/>
      <c r="AU11" s="40">
        <f t="shared" si="0"/>
        <v>0</v>
      </c>
      <c r="AV11" s="33">
        <f t="shared" si="1"/>
        <v>0</v>
      </c>
      <c r="AW11" s="34">
        <f t="shared" si="2"/>
        <v>0</v>
      </c>
      <c r="AX11" s="35">
        <f t="shared" si="3"/>
        <v>0</v>
      </c>
      <c r="AY11" s="36">
        <f t="shared" si="4"/>
        <v>0</v>
      </c>
      <c r="AZ11" s="31">
        <f t="shared" si="5"/>
        <v>0</v>
      </c>
      <c r="BA11" s="37">
        <f t="shared" si="6"/>
        <v>0</v>
      </c>
      <c r="BB11" s="27">
        <f t="shared" si="7"/>
        <v>0</v>
      </c>
    </row>
    <row r="12" spans="1:54" ht="17.25" customHeight="1">
      <c r="A12" s="38">
        <v>5</v>
      </c>
      <c r="B12" s="39" t="s">
        <v>77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7"/>
      <c r="AR12" s="27"/>
      <c r="AS12" s="27"/>
      <c r="AT12" s="27"/>
      <c r="AU12" s="40">
        <f t="shared" si="0"/>
        <v>0</v>
      </c>
      <c r="AV12" s="33">
        <f t="shared" si="1"/>
        <v>0</v>
      </c>
      <c r="AW12" s="34">
        <f t="shared" si="2"/>
        <v>0</v>
      </c>
      <c r="AX12" s="35">
        <f t="shared" si="3"/>
        <v>0</v>
      </c>
      <c r="AY12" s="36">
        <f t="shared" si="4"/>
        <v>0</v>
      </c>
      <c r="AZ12" s="31">
        <f t="shared" si="5"/>
        <v>0</v>
      </c>
      <c r="BA12" s="37">
        <f t="shared" si="6"/>
        <v>0</v>
      </c>
      <c r="BB12" s="27">
        <f t="shared" si="7"/>
        <v>0</v>
      </c>
    </row>
    <row r="13" spans="1:54" ht="17.25" customHeight="1">
      <c r="A13" s="38">
        <v>6</v>
      </c>
      <c r="B13" s="39" t="s">
        <v>78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27"/>
      <c r="AR13" s="27"/>
      <c r="AS13" s="27"/>
      <c r="AT13" s="27"/>
      <c r="AU13" s="40">
        <f t="shared" si="0"/>
        <v>0</v>
      </c>
      <c r="AV13" s="33">
        <f t="shared" si="1"/>
        <v>0</v>
      </c>
      <c r="AW13" s="34">
        <f t="shared" si="2"/>
        <v>0</v>
      </c>
      <c r="AX13" s="35">
        <f t="shared" si="3"/>
        <v>0</v>
      </c>
      <c r="AY13" s="36">
        <f t="shared" si="4"/>
        <v>0</v>
      </c>
      <c r="AZ13" s="31">
        <f t="shared" si="5"/>
        <v>0</v>
      </c>
      <c r="BA13" s="37">
        <f t="shared" si="6"/>
        <v>0</v>
      </c>
      <c r="BB13" s="27">
        <f t="shared" si="7"/>
        <v>0</v>
      </c>
    </row>
    <row r="14" spans="1:54" ht="17.25" customHeight="1">
      <c r="A14" s="38">
        <v>7</v>
      </c>
      <c r="B14" s="39" t="s">
        <v>79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27"/>
      <c r="AR14" s="27"/>
      <c r="AS14" s="27"/>
      <c r="AT14" s="27"/>
      <c r="AU14" s="40">
        <f t="shared" si="0"/>
        <v>0</v>
      </c>
      <c r="AV14" s="33">
        <f t="shared" si="1"/>
        <v>0</v>
      </c>
      <c r="AW14" s="34">
        <f t="shared" si="2"/>
        <v>0</v>
      </c>
      <c r="AX14" s="35">
        <f t="shared" si="3"/>
        <v>0</v>
      </c>
      <c r="AY14" s="36">
        <f t="shared" si="4"/>
        <v>0</v>
      </c>
      <c r="AZ14" s="31">
        <f t="shared" si="5"/>
        <v>0</v>
      </c>
      <c r="BA14" s="37">
        <f t="shared" si="6"/>
        <v>0</v>
      </c>
      <c r="BB14" s="27">
        <f t="shared" si="7"/>
        <v>0</v>
      </c>
    </row>
    <row r="15" spans="1:54" ht="17.25" customHeight="1">
      <c r="A15" s="38">
        <v>8</v>
      </c>
      <c r="B15" s="39" t="s">
        <v>80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7"/>
      <c r="AR15" s="27"/>
      <c r="AS15" s="27"/>
      <c r="AT15" s="27"/>
      <c r="AU15" s="40">
        <f t="shared" si="0"/>
        <v>0</v>
      </c>
      <c r="AV15" s="33">
        <f t="shared" si="1"/>
        <v>0</v>
      </c>
      <c r="AW15" s="34">
        <f t="shared" si="2"/>
        <v>0</v>
      </c>
      <c r="AX15" s="35">
        <f t="shared" si="3"/>
        <v>0</v>
      </c>
      <c r="AY15" s="36">
        <f t="shared" si="4"/>
        <v>0</v>
      </c>
      <c r="AZ15" s="31">
        <f t="shared" si="5"/>
        <v>0</v>
      </c>
      <c r="BA15" s="37">
        <f t="shared" si="6"/>
        <v>0</v>
      </c>
      <c r="BB15" s="27">
        <f t="shared" si="7"/>
        <v>0</v>
      </c>
    </row>
    <row r="16" spans="1:54" ht="17.25" customHeight="1">
      <c r="A16" s="38">
        <v>9</v>
      </c>
      <c r="B16" s="3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27"/>
      <c r="AR16" s="27"/>
      <c r="AS16" s="27"/>
      <c r="AT16" s="27"/>
      <c r="AU16" s="40">
        <f t="shared" si="0"/>
        <v>0</v>
      </c>
      <c r="AV16" s="33">
        <f t="shared" si="1"/>
        <v>0</v>
      </c>
      <c r="AW16" s="34">
        <f t="shared" si="2"/>
        <v>0</v>
      </c>
      <c r="AX16" s="35">
        <f t="shared" si="3"/>
        <v>0</v>
      </c>
      <c r="AY16" s="36">
        <f t="shared" si="4"/>
        <v>0</v>
      </c>
      <c r="AZ16" s="31">
        <f t="shared" si="5"/>
        <v>0</v>
      </c>
      <c r="BA16" s="37">
        <f t="shared" si="6"/>
        <v>0</v>
      </c>
      <c r="BB16" s="27">
        <f t="shared" si="7"/>
        <v>0</v>
      </c>
    </row>
    <row r="17" spans="1:54" ht="17.25" customHeight="1">
      <c r="A17" s="38">
        <v>10</v>
      </c>
      <c r="B17" s="39" t="s">
        <v>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27"/>
      <c r="AR17" s="27"/>
      <c r="AS17" s="27"/>
      <c r="AT17" s="27"/>
      <c r="AU17" s="40">
        <f t="shared" si="0"/>
        <v>0</v>
      </c>
      <c r="AV17" s="33">
        <f t="shared" si="1"/>
        <v>0</v>
      </c>
      <c r="AW17" s="34">
        <f t="shared" si="2"/>
        <v>0</v>
      </c>
      <c r="AX17" s="35">
        <f t="shared" si="3"/>
        <v>0</v>
      </c>
      <c r="AY17" s="36">
        <f t="shared" si="4"/>
        <v>0</v>
      </c>
      <c r="AZ17" s="31">
        <f t="shared" si="5"/>
        <v>0</v>
      </c>
      <c r="BA17" s="37">
        <f t="shared" si="6"/>
        <v>0</v>
      </c>
      <c r="BB17" s="27">
        <f t="shared" si="7"/>
        <v>0</v>
      </c>
    </row>
    <row r="18" spans="1:54" ht="17.25" customHeight="1">
      <c r="A18" s="38">
        <v>11</v>
      </c>
      <c r="B18" s="39" t="s">
        <v>83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7"/>
      <c r="AR18" s="27"/>
      <c r="AS18" s="27"/>
      <c r="AT18" s="27"/>
      <c r="AU18" s="40">
        <f t="shared" si="0"/>
        <v>0</v>
      </c>
      <c r="AV18" s="33">
        <f t="shared" si="1"/>
        <v>0</v>
      </c>
      <c r="AW18" s="34">
        <f t="shared" si="2"/>
        <v>0</v>
      </c>
      <c r="AX18" s="35">
        <f t="shared" si="3"/>
        <v>0</v>
      </c>
      <c r="AY18" s="36">
        <f t="shared" si="4"/>
        <v>0</v>
      </c>
      <c r="AZ18" s="31">
        <f t="shared" si="5"/>
        <v>0</v>
      </c>
      <c r="BA18" s="37">
        <f t="shared" si="6"/>
        <v>0</v>
      </c>
      <c r="BB18" s="27">
        <f t="shared" si="7"/>
        <v>0</v>
      </c>
    </row>
    <row r="19" spans="1:54" ht="17.25" customHeight="1">
      <c r="A19" s="38">
        <v>12</v>
      </c>
      <c r="B19" s="39" t="s">
        <v>84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27"/>
      <c r="AR19" s="27"/>
      <c r="AS19" s="27"/>
      <c r="AT19" s="27"/>
      <c r="AU19" s="40">
        <f t="shared" si="0"/>
        <v>0</v>
      </c>
      <c r="AV19" s="33">
        <f t="shared" si="1"/>
        <v>0</v>
      </c>
      <c r="AW19" s="34">
        <f t="shared" si="2"/>
        <v>0</v>
      </c>
      <c r="AX19" s="35">
        <f t="shared" si="3"/>
        <v>0</v>
      </c>
      <c r="AY19" s="36">
        <f t="shared" si="4"/>
        <v>0</v>
      </c>
      <c r="AZ19" s="31">
        <f t="shared" si="5"/>
        <v>0</v>
      </c>
      <c r="BA19" s="37">
        <f t="shared" si="6"/>
        <v>0</v>
      </c>
      <c r="BB19" s="27">
        <f t="shared" si="7"/>
        <v>0</v>
      </c>
    </row>
    <row r="20" spans="1:54" ht="17.25" customHeight="1">
      <c r="A20" s="38">
        <v>13</v>
      </c>
      <c r="B20" s="39" t="s">
        <v>85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27"/>
      <c r="AR20" s="27"/>
      <c r="AS20" s="27"/>
      <c r="AT20" s="27"/>
      <c r="AU20" s="40">
        <f t="shared" si="0"/>
        <v>0</v>
      </c>
      <c r="AV20" s="33">
        <f t="shared" si="1"/>
        <v>0</v>
      </c>
      <c r="AW20" s="34">
        <f t="shared" si="2"/>
        <v>0</v>
      </c>
      <c r="AX20" s="35">
        <f t="shared" si="3"/>
        <v>0</v>
      </c>
      <c r="AY20" s="36">
        <f t="shared" si="4"/>
        <v>0</v>
      </c>
      <c r="AZ20" s="31">
        <f t="shared" si="5"/>
        <v>0</v>
      </c>
      <c r="BA20" s="37">
        <f t="shared" si="6"/>
        <v>0</v>
      </c>
      <c r="BB20" s="27">
        <f t="shared" si="7"/>
        <v>0</v>
      </c>
    </row>
    <row r="21" spans="1:54" ht="17.25" customHeight="1">
      <c r="A21" s="38">
        <v>14</v>
      </c>
      <c r="B21" s="39" t="s">
        <v>86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7"/>
      <c r="AR21" s="27"/>
      <c r="AS21" s="27"/>
      <c r="AT21" s="27"/>
      <c r="AU21" s="40">
        <f t="shared" si="0"/>
        <v>0</v>
      </c>
      <c r="AV21" s="33">
        <f t="shared" si="1"/>
        <v>0</v>
      </c>
      <c r="AW21" s="34">
        <f t="shared" si="2"/>
        <v>0</v>
      </c>
      <c r="AX21" s="35">
        <f t="shared" si="3"/>
        <v>0</v>
      </c>
      <c r="AY21" s="36">
        <f t="shared" si="4"/>
        <v>0</v>
      </c>
      <c r="AZ21" s="31">
        <f t="shared" si="5"/>
        <v>0</v>
      </c>
      <c r="BA21" s="37">
        <f t="shared" si="6"/>
        <v>0</v>
      </c>
      <c r="BB21" s="27">
        <f t="shared" si="7"/>
        <v>0</v>
      </c>
    </row>
    <row r="22" spans="1:54" ht="17.25" customHeight="1">
      <c r="A22" s="38">
        <v>15</v>
      </c>
      <c r="B22" s="39" t="s">
        <v>87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7"/>
      <c r="AR22" s="27"/>
      <c r="AS22" s="27"/>
      <c r="AT22" s="27"/>
      <c r="AU22" s="40">
        <f t="shared" si="0"/>
        <v>0</v>
      </c>
      <c r="AV22" s="33">
        <f t="shared" si="1"/>
        <v>0</v>
      </c>
      <c r="AW22" s="34">
        <f t="shared" si="2"/>
        <v>0</v>
      </c>
      <c r="AX22" s="35">
        <f t="shared" si="3"/>
        <v>0</v>
      </c>
      <c r="AY22" s="36">
        <f t="shared" si="4"/>
        <v>0</v>
      </c>
      <c r="AZ22" s="31">
        <f t="shared" si="5"/>
        <v>0</v>
      </c>
      <c r="BA22" s="37">
        <f t="shared" si="6"/>
        <v>0</v>
      </c>
      <c r="BB22" s="27">
        <f t="shared" si="7"/>
        <v>0</v>
      </c>
    </row>
    <row r="23" spans="1:54" ht="17.25" customHeight="1">
      <c r="A23" s="38">
        <v>16</v>
      </c>
      <c r="B23" s="39" t="s">
        <v>88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27"/>
      <c r="AR23" s="27"/>
      <c r="AS23" s="27"/>
      <c r="AT23" s="27"/>
      <c r="AU23" s="40">
        <f t="shared" si="0"/>
        <v>0</v>
      </c>
      <c r="AV23" s="33">
        <f t="shared" si="1"/>
        <v>0</v>
      </c>
      <c r="AW23" s="34">
        <f t="shared" si="2"/>
        <v>0</v>
      </c>
      <c r="AX23" s="35">
        <f t="shared" si="3"/>
        <v>0</v>
      </c>
      <c r="AY23" s="36">
        <f t="shared" si="4"/>
        <v>0</v>
      </c>
      <c r="AZ23" s="31">
        <f t="shared" si="5"/>
        <v>0</v>
      </c>
      <c r="BA23" s="37">
        <f t="shared" si="6"/>
        <v>0</v>
      </c>
      <c r="BB23" s="27">
        <f t="shared" si="7"/>
        <v>0</v>
      </c>
    </row>
    <row r="24" spans="1:54" ht="16.5" customHeight="1">
      <c r="A24" s="38">
        <v>17</v>
      </c>
      <c r="B24" s="28" t="s">
        <v>89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7"/>
      <c r="AR24" s="27"/>
      <c r="AS24" s="27"/>
      <c r="AT24" s="27"/>
      <c r="AU24" s="40">
        <f t="shared" si="0"/>
        <v>0</v>
      </c>
      <c r="AV24" s="33">
        <f t="shared" si="1"/>
        <v>0</v>
      </c>
      <c r="AW24" s="34">
        <f t="shared" si="2"/>
        <v>0</v>
      </c>
      <c r="AX24" s="35">
        <f t="shared" si="3"/>
        <v>0</v>
      </c>
      <c r="AY24" s="36">
        <f t="shared" si="4"/>
        <v>0</v>
      </c>
      <c r="AZ24" s="31">
        <f t="shared" si="5"/>
        <v>0</v>
      </c>
      <c r="BA24" s="37">
        <f t="shared" si="6"/>
        <v>0</v>
      </c>
      <c r="BB24" s="27">
        <f t="shared" si="7"/>
        <v>0</v>
      </c>
    </row>
    <row r="25" spans="1:54" ht="17.25" customHeight="1">
      <c r="A25" s="38">
        <v>18</v>
      </c>
      <c r="B25" s="39" t="s">
        <v>90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27"/>
      <c r="AR25" s="27"/>
      <c r="AS25" s="27"/>
      <c r="AT25" s="27"/>
      <c r="AU25" s="40">
        <f t="shared" si="0"/>
        <v>0</v>
      </c>
      <c r="AV25" s="33">
        <f t="shared" si="1"/>
        <v>0</v>
      </c>
      <c r="AW25" s="34">
        <f t="shared" si="2"/>
        <v>0</v>
      </c>
      <c r="AX25" s="35">
        <f t="shared" si="3"/>
        <v>0</v>
      </c>
      <c r="AY25" s="36">
        <f t="shared" si="4"/>
        <v>0</v>
      </c>
      <c r="AZ25" s="31">
        <f t="shared" si="5"/>
        <v>0</v>
      </c>
      <c r="BA25" s="37">
        <f t="shared" si="6"/>
        <v>0</v>
      </c>
      <c r="BB25" s="27">
        <f t="shared" si="7"/>
        <v>0</v>
      </c>
    </row>
    <row r="26" spans="1:54" ht="17.25" customHeight="1">
      <c r="A26" s="38">
        <v>19</v>
      </c>
      <c r="B26" s="39" t="s">
        <v>91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27"/>
      <c r="AR26" s="27"/>
      <c r="AS26" s="27"/>
      <c r="AT26" s="27"/>
      <c r="AU26" s="40">
        <f t="shared" si="0"/>
        <v>0</v>
      </c>
      <c r="AV26" s="33">
        <f t="shared" si="1"/>
        <v>0</v>
      </c>
      <c r="AW26" s="34">
        <f t="shared" si="2"/>
        <v>0</v>
      </c>
      <c r="AX26" s="35">
        <f t="shared" si="3"/>
        <v>0</v>
      </c>
      <c r="AY26" s="36">
        <f t="shared" si="4"/>
        <v>0</v>
      </c>
      <c r="AZ26" s="31">
        <f t="shared" si="5"/>
        <v>0</v>
      </c>
      <c r="BA26" s="37">
        <f t="shared" si="6"/>
        <v>0</v>
      </c>
      <c r="BB26" s="27">
        <f t="shared" si="7"/>
        <v>0</v>
      </c>
    </row>
    <row r="27" spans="1:54" ht="17.25" customHeight="1">
      <c r="A27" s="38">
        <v>20</v>
      </c>
      <c r="B27" s="39" t="s">
        <v>92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27"/>
      <c r="AR27" s="27"/>
      <c r="AS27" s="27"/>
      <c r="AT27" s="27"/>
      <c r="AU27" s="40">
        <f t="shared" si="0"/>
        <v>0</v>
      </c>
      <c r="AV27" s="33">
        <f t="shared" si="1"/>
        <v>0</v>
      </c>
      <c r="AW27" s="34">
        <f t="shared" si="2"/>
        <v>0</v>
      </c>
      <c r="AX27" s="35">
        <f t="shared" si="3"/>
        <v>0</v>
      </c>
      <c r="AY27" s="36">
        <f t="shared" si="4"/>
        <v>0</v>
      </c>
      <c r="AZ27" s="31">
        <f t="shared" si="5"/>
        <v>0</v>
      </c>
      <c r="BA27" s="37">
        <f t="shared" si="6"/>
        <v>0</v>
      </c>
      <c r="BB27" s="27">
        <f t="shared" si="7"/>
        <v>0</v>
      </c>
    </row>
    <row r="28" spans="1:54" ht="17.25" customHeight="1">
      <c r="A28" s="38">
        <v>21</v>
      </c>
      <c r="B28" s="39" t="s">
        <v>93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27"/>
      <c r="AR28" s="27"/>
      <c r="AS28" s="27"/>
      <c r="AT28" s="27"/>
      <c r="AU28" s="40">
        <f t="shared" si="0"/>
        <v>0</v>
      </c>
      <c r="AV28" s="33">
        <f t="shared" si="1"/>
        <v>0</v>
      </c>
      <c r="AW28" s="34">
        <f t="shared" si="2"/>
        <v>0</v>
      </c>
      <c r="AX28" s="35">
        <f t="shared" si="3"/>
        <v>0</v>
      </c>
      <c r="AY28" s="36">
        <f t="shared" si="4"/>
        <v>0</v>
      </c>
      <c r="AZ28" s="31">
        <f t="shared" si="5"/>
        <v>0</v>
      </c>
      <c r="BA28" s="37">
        <f t="shared" si="6"/>
        <v>0</v>
      </c>
      <c r="BB28" s="27">
        <f t="shared" si="7"/>
        <v>0</v>
      </c>
    </row>
    <row r="29" spans="1:54" ht="17.25" customHeight="1">
      <c r="A29" s="38">
        <v>22</v>
      </c>
      <c r="B29" s="39" t="s">
        <v>94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27"/>
      <c r="AR29" s="27"/>
      <c r="AS29" s="27"/>
      <c r="AT29" s="27"/>
      <c r="AU29" s="40">
        <f t="shared" si="0"/>
        <v>0</v>
      </c>
      <c r="AV29" s="33">
        <f t="shared" si="1"/>
        <v>0</v>
      </c>
      <c r="AW29" s="34">
        <f t="shared" si="2"/>
        <v>0</v>
      </c>
      <c r="AX29" s="35">
        <f t="shared" si="3"/>
        <v>0</v>
      </c>
      <c r="AY29" s="36">
        <f t="shared" si="4"/>
        <v>0</v>
      </c>
      <c r="AZ29" s="31">
        <f t="shared" si="5"/>
        <v>0</v>
      </c>
      <c r="BA29" s="37">
        <f t="shared" si="6"/>
        <v>0</v>
      </c>
      <c r="BB29" s="27">
        <f t="shared" si="7"/>
        <v>0</v>
      </c>
    </row>
    <row r="30" spans="1:54" ht="17.25" customHeight="1">
      <c r="A30" s="38">
        <v>23</v>
      </c>
      <c r="B30" s="39" t="s">
        <v>95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27"/>
      <c r="AR30" s="27"/>
      <c r="AS30" s="27"/>
      <c r="AT30" s="27"/>
      <c r="AU30" s="40">
        <f t="shared" si="0"/>
        <v>0</v>
      </c>
      <c r="AV30" s="33">
        <f t="shared" si="1"/>
        <v>0</v>
      </c>
      <c r="AW30" s="34">
        <f t="shared" si="2"/>
        <v>0</v>
      </c>
      <c r="AX30" s="35">
        <f t="shared" si="3"/>
        <v>0</v>
      </c>
      <c r="AY30" s="36">
        <f t="shared" si="4"/>
        <v>0</v>
      </c>
      <c r="AZ30" s="31">
        <f t="shared" si="5"/>
        <v>0</v>
      </c>
      <c r="BA30" s="37">
        <f t="shared" si="6"/>
        <v>0</v>
      </c>
      <c r="BB30" s="27">
        <f t="shared" si="7"/>
        <v>0</v>
      </c>
    </row>
    <row r="31" spans="1:54" ht="17.25" customHeight="1">
      <c r="A31" s="38">
        <v>24</v>
      </c>
      <c r="B31" s="39" t="s">
        <v>96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27"/>
      <c r="AR31" s="27"/>
      <c r="AS31" s="27"/>
      <c r="AT31" s="27"/>
      <c r="AU31" s="40">
        <f t="shared" si="0"/>
        <v>0</v>
      </c>
      <c r="AV31" s="33">
        <f t="shared" si="1"/>
        <v>0</v>
      </c>
      <c r="AW31" s="34">
        <f t="shared" si="2"/>
        <v>0</v>
      </c>
      <c r="AX31" s="35">
        <f t="shared" si="3"/>
        <v>0</v>
      </c>
      <c r="AY31" s="36">
        <f t="shared" si="4"/>
        <v>0</v>
      </c>
      <c r="AZ31" s="31">
        <f t="shared" si="5"/>
        <v>0</v>
      </c>
      <c r="BA31" s="37">
        <f t="shared" si="6"/>
        <v>0</v>
      </c>
      <c r="BB31" s="27">
        <f t="shared" si="7"/>
        <v>0</v>
      </c>
    </row>
    <row r="32" spans="1:54" ht="17.25" customHeight="1">
      <c r="A32" s="38">
        <v>25</v>
      </c>
      <c r="B32" s="39" t="s">
        <v>97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27"/>
      <c r="AR32" s="27"/>
      <c r="AS32" s="27"/>
      <c r="AT32" s="27"/>
      <c r="AU32" s="40">
        <f t="shared" si="0"/>
        <v>0</v>
      </c>
      <c r="AV32" s="33">
        <f t="shared" si="1"/>
        <v>0</v>
      </c>
      <c r="AW32" s="34">
        <f t="shared" si="2"/>
        <v>0</v>
      </c>
      <c r="AX32" s="35">
        <f t="shared" si="3"/>
        <v>0</v>
      </c>
      <c r="AY32" s="36">
        <f t="shared" si="4"/>
        <v>0</v>
      </c>
      <c r="AZ32" s="31">
        <f t="shared" si="5"/>
        <v>0</v>
      </c>
      <c r="BA32" s="37">
        <f t="shared" si="6"/>
        <v>0</v>
      </c>
      <c r="BB32" s="27">
        <f t="shared" si="7"/>
        <v>0</v>
      </c>
    </row>
    <row r="33" spans="1:54" ht="17.25" customHeight="1">
      <c r="A33" s="38">
        <v>26</v>
      </c>
      <c r="B33" s="39" t="s">
        <v>98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27"/>
      <c r="AR33" s="27"/>
      <c r="AS33" s="27"/>
      <c r="AT33" s="27"/>
      <c r="AU33" s="40">
        <f t="shared" si="0"/>
        <v>0</v>
      </c>
      <c r="AV33" s="33">
        <f t="shared" si="1"/>
        <v>0</v>
      </c>
      <c r="AW33" s="34">
        <f t="shared" si="2"/>
        <v>0</v>
      </c>
      <c r="AX33" s="35">
        <f t="shared" si="3"/>
        <v>0</v>
      </c>
      <c r="AY33" s="36">
        <f t="shared" si="4"/>
        <v>0</v>
      </c>
      <c r="AZ33" s="31">
        <f t="shared" si="5"/>
        <v>0</v>
      </c>
      <c r="BA33" s="37">
        <f t="shared" si="6"/>
        <v>0</v>
      </c>
      <c r="BB33" s="27">
        <f t="shared" si="7"/>
        <v>0</v>
      </c>
    </row>
    <row r="34" spans="1:54" ht="17.25" customHeight="1">
      <c r="A34" s="38">
        <v>27</v>
      </c>
      <c r="B34" s="39" t="s">
        <v>99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27"/>
      <c r="AR34" s="27"/>
      <c r="AS34" s="27"/>
      <c r="AT34" s="27"/>
      <c r="AU34" s="40">
        <f t="shared" si="0"/>
        <v>0</v>
      </c>
      <c r="AV34" s="33">
        <f t="shared" si="1"/>
        <v>0</v>
      </c>
      <c r="AW34" s="34">
        <f t="shared" si="2"/>
        <v>0</v>
      </c>
      <c r="AX34" s="35">
        <f t="shared" si="3"/>
        <v>0</v>
      </c>
      <c r="AY34" s="36">
        <f t="shared" si="4"/>
        <v>0</v>
      </c>
      <c r="AZ34" s="31">
        <f t="shared" si="5"/>
        <v>0</v>
      </c>
      <c r="BA34" s="37">
        <f t="shared" si="6"/>
        <v>0</v>
      </c>
      <c r="BB34" s="27">
        <f t="shared" si="7"/>
        <v>0</v>
      </c>
    </row>
    <row r="35" spans="1:54" ht="17.25" customHeight="1">
      <c r="A35" s="38">
        <v>28</v>
      </c>
      <c r="B35" s="39" t="s">
        <v>100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27"/>
      <c r="AR35" s="27"/>
      <c r="AS35" s="27"/>
      <c r="AT35" s="27"/>
      <c r="AU35" s="40">
        <f t="shared" si="0"/>
        <v>0</v>
      </c>
      <c r="AV35" s="33">
        <f t="shared" si="1"/>
        <v>0</v>
      </c>
      <c r="AW35" s="34">
        <f t="shared" si="2"/>
        <v>0</v>
      </c>
      <c r="AX35" s="35">
        <f t="shared" si="3"/>
        <v>0</v>
      </c>
      <c r="AY35" s="36">
        <f t="shared" si="4"/>
        <v>0</v>
      </c>
      <c r="AZ35" s="31">
        <f t="shared" si="5"/>
        <v>0</v>
      </c>
      <c r="BA35" s="37">
        <f t="shared" si="6"/>
        <v>0</v>
      </c>
      <c r="BB35" s="27">
        <f t="shared" si="7"/>
        <v>0</v>
      </c>
    </row>
    <row r="36" spans="1:54" ht="17.25" customHeight="1">
      <c r="A36" s="38">
        <v>29</v>
      </c>
      <c r="B36" s="39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27"/>
      <c r="AR36" s="27"/>
      <c r="AS36" s="27"/>
      <c r="AT36" s="27"/>
      <c r="AU36" s="40">
        <f t="shared" si="0"/>
        <v>0</v>
      </c>
      <c r="AV36" s="33">
        <f t="shared" si="1"/>
        <v>0</v>
      </c>
      <c r="AW36" s="34">
        <f t="shared" si="2"/>
        <v>0</v>
      </c>
      <c r="AX36" s="35">
        <f t="shared" si="3"/>
        <v>0</v>
      </c>
      <c r="AY36" s="36">
        <f t="shared" si="4"/>
        <v>0</v>
      </c>
      <c r="AZ36" s="31">
        <f t="shared" si="5"/>
        <v>0</v>
      </c>
      <c r="BA36" s="37">
        <f t="shared" si="6"/>
        <v>0</v>
      </c>
      <c r="BB36" s="27">
        <f t="shared" si="7"/>
        <v>0</v>
      </c>
    </row>
    <row r="37" spans="1:54" ht="17.25" customHeight="1">
      <c r="A37" s="38">
        <v>30</v>
      </c>
      <c r="B37" s="39" t="s">
        <v>102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27"/>
      <c r="AR37" s="27"/>
      <c r="AS37" s="27"/>
      <c r="AT37" s="27"/>
      <c r="AU37" s="40">
        <f t="shared" si="0"/>
        <v>0</v>
      </c>
      <c r="AV37" s="33">
        <f t="shared" si="1"/>
        <v>0</v>
      </c>
      <c r="AW37" s="34">
        <f t="shared" si="2"/>
        <v>0</v>
      </c>
      <c r="AX37" s="35">
        <f t="shared" si="3"/>
        <v>0</v>
      </c>
      <c r="AY37" s="36">
        <f t="shared" si="4"/>
        <v>0</v>
      </c>
      <c r="AZ37" s="31">
        <f t="shared" si="5"/>
        <v>0</v>
      </c>
      <c r="BA37" s="37">
        <f t="shared" si="6"/>
        <v>0</v>
      </c>
      <c r="BB37" s="27">
        <f t="shared" si="7"/>
        <v>0</v>
      </c>
    </row>
    <row r="38" spans="1:54" ht="17.25" customHeight="1">
      <c r="A38" s="38">
        <v>31</v>
      </c>
      <c r="B38" s="39" t="s">
        <v>103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27"/>
      <c r="AR38" s="27"/>
      <c r="AS38" s="27"/>
      <c r="AT38" s="27"/>
      <c r="AU38" s="40">
        <f t="shared" si="0"/>
        <v>0</v>
      </c>
      <c r="AV38" s="33">
        <f t="shared" si="1"/>
        <v>0</v>
      </c>
      <c r="AW38" s="34">
        <f t="shared" si="2"/>
        <v>0</v>
      </c>
      <c r="AX38" s="35">
        <f t="shared" si="3"/>
        <v>0</v>
      </c>
      <c r="AY38" s="36">
        <f t="shared" si="4"/>
        <v>0</v>
      </c>
      <c r="AZ38" s="31">
        <f t="shared" si="5"/>
        <v>0</v>
      </c>
      <c r="BA38" s="37">
        <f t="shared" si="6"/>
        <v>0</v>
      </c>
      <c r="BB38" s="27">
        <f t="shared" si="7"/>
        <v>0</v>
      </c>
    </row>
    <row r="39" spans="1:54" ht="17.25" customHeight="1">
      <c r="A39" s="38">
        <v>32</v>
      </c>
      <c r="B39" s="39" t="s">
        <v>104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7"/>
      <c r="AR39" s="27"/>
      <c r="AS39" s="27"/>
      <c r="AT39" s="27"/>
      <c r="AU39" s="40">
        <f t="shared" si="0"/>
        <v>0</v>
      </c>
      <c r="AV39" s="33">
        <f t="shared" si="1"/>
        <v>0</v>
      </c>
      <c r="AW39" s="34">
        <f t="shared" si="2"/>
        <v>0</v>
      </c>
      <c r="AX39" s="35">
        <f t="shared" si="3"/>
        <v>0</v>
      </c>
      <c r="AY39" s="36">
        <f t="shared" si="4"/>
        <v>0</v>
      </c>
      <c r="AZ39" s="31">
        <f t="shared" si="5"/>
        <v>0</v>
      </c>
      <c r="BA39" s="37">
        <f t="shared" si="6"/>
        <v>0</v>
      </c>
      <c r="BB39" s="27">
        <f t="shared" si="7"/>
        <v>0</v>
      </c>
    </row>
    <row r="40" spans="1:54" ht="17.25" customHeight="1">
      <c r="A40" s="38">
        <v>33</v>
      </c>
      <c r="B40" s="28" t="s">
        <v>105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7"/>
      <c r="AR40" s="27"/>
      <c r="AS40" s="27"/>
      <c r="AT40" s="27"/>
      <c r="AU40" s="40">
        <f t="shared" si="0"/>
        <v>0</v>
      </c>
      <c r="AV40" s="33">
        <f t="shared" si="1"/>
        <v>0</v>
      </c>
      <c r="AW40" s="34">
        <f t="shared" si="2"/>
        <v>0</v>
      </c>
      <c r="AX40" s="35">
        <f t="shared" si="3"/>
        <v>0</v>
      </c>
      <c r="AY40" s="36">
        <f t="shared" si="4"/>
        <v>0</v>
      </c>
      <c r="AZ40" s="31">
        <f t="shared" si="5"/>
        <v>0</v>
      </c>
      <c r="BA40" s="37">
        <f t="shared" si="6"/>
        <v>0</v>
      </c>
      <c r="BB40" s="27">
        <f t="shared" si="7"/>
        <v>0</v>
      </c>
    </row>
    <row r="41" spans="1:54" ht="17.25" customHeight="1">
      <c r="A41" s="38">
        <v>34</v>
      </c>
      <c r="B41" s="39" t="s">
        <v>106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7"/>
      <c r="AR41" s="27"/>
      <c r="AS41" s="27"/>
      <c r="AT41" s="27"/>
      <c r="AU41" s="40">
        <f t="shared" si="0"/>
        <v>0</v>
      </c>
      <c r="AV41" s="33">
        <f t="shared" si="1"/>
        <v>0</v>
      </c>
      <c r="AW41" s="34">
        <f t="shared" si="2"/>
        <v>0</v>
      </c>
      <c r="AX41" s="35">
        <f t="shared" si="3"/>
        <v>0</v>
      </c>
      <c r="AY41" s="36">
        <f t="shared" si="4"/>
        <v>0</v>
      </c>
      <c r="AZ41" s="31">
        <f t="shared" si="5"/>
        <v>0</v>
      </c>
      <c r="BA41" s="37">
        <f t="shared" si="6"/>
        <v>0</v>
      </c>
      <c r="BB41" s="27">
        <f t="shared" si="7"/>
        <v>0</v>
      </c>
    </row>
    <row r="42" spans="1:54" ht="17.25" customHeight="1">
      <c r="A42" s="38">
        <v>35</v>
      </c>
      <c r="B42" s="39" t="s">
        <v>107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7"/>
      <c r="AR42" s="27"/>
      <c r="AS42" s="27"/>
      <c r="AT42" s="27"/>
      <c r="AU42" s="40">
        <f t="shared" si="0"/>
        <v>0</v>
      </c>
      <c r="AV42" s="33">
        <f t="shared" si="1"/>
        <v>0</v>
      </c>
      <c r="AW42" s="34">
        <f t="shared" si="2"/>
        <v>0</v>
      </c>
      <c r="AX42" s="35">
        <f t="shared" si="3"/>
        <v>0</v>
      </c>
      <c r="AY42" s="36">
        <f t="shared" si="4"/>
        <v>0</v>
      </c>
      <c r="AZ42" s="31">
        <f t="shared" si="5"/>
        <v>0</v>
      </c>
      <c r="BA42" s="37">
        <f t="shared" si="6"/>
        <v>0</v>
      </c>
      <c r="BB42" s="27">
        <f t="shared" si="7"/>
        <v>0</v>
      </c>
    </row>
    <row r="43" spans="1:54" ht="17.25" customHeight="1">
      <c r="A43" s="38">
        <v>36</v>
      </c>
      <c r="B43" s="39" t="s">
        <v>108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7"/>
      <c r="AR43" s="27"/>
      <c r="AS43" s="27"/>
      <c r="AT43" s="27"/>
      <c r="AU43" s="40">
        <f t="shared" si="0"/>
        <v>0</v>
      </c>
      <c r="AV43" s="33">
        <f t="shared" si="1"/>
        <v>0</v>
      </c>
      <c r="AW43" s="34">
        <f t="shared" si="2"/>
        <v>0</v>
      </c>
      <c r="AX43" s="35">
        <f t="shared" si="3"/>
        <v>0</v>
      </c>
      <c r="AY43" s="36">
        <f t="shared" si="4"/>
        <v>0</v>
      </c>
      <c r="AZ43" s="31">
        <f t="shared" si="5"/>
        <v>0</v>
      </c>
      <c r="BA43" s="37">
        <f t="shared" si="6"/>
        <v>0</v>
      </c>
      <c r="BB43" s="27">
        <f t="shared" si="7"/>
        <v>0</v>
      </c>
    </row>
    <row r="44" spans="1:54" ht="17.25" customHeight="1">
      <c r="A44" s="38">
        <v>37</v>
      </c>
      <c r="B44" s="39" t="s">
        <v>109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7"/>
      <c r="AR44" s="27"/>
      <c r="AS44" s="27"/>
      <c r="AT44" s="27"/>
      <c r="AU44" s="40">
        <f t="shared" si="0"/>
        <v>0</v>
      </c>
      <c r="AV44" s="33">
        <f t="shared" si="1"/>
        <v>0</v>
      </c>
      <c r="AW44" s="34">
        <f t="shared" si="2"/>
        <v>0</v>
      </c>
      <c r="AX44" s="35">
        <f t="shared" si="3"/>
        <v>0</v>
      </c>
      <c r="AY44" s="36">
        <f t="shared" si="4"/>
        <v>0</v>
      </c>
      <c r="AZ44" s="31">
        <f t="shared" si="5"/>
        <v>0</v>
      </c>
      <c r="BA44" s="37">
        <f t="shared" si="6"/>
        <v>0</v>
      </c>
      <c r="BB44" s="27">
        <f t="shared" si="7"/>
        <v>0</v>
      </c>
    </row>
    <row r="45" spans="1:54" ht="17.25" customHeight="1">
      <c r="A45" s="38">
        <v>38</v>
      </c>
      <c r="B45" s="39" t="s">
        <v>110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7"/>
      <c r="AR45" s="27"/>
      <c r="AS45" s="27"/>
      <c r="AT45" s="27"/>
      <c r="AU45" s="40">
        <f t="shared" si="0"/>
        <v>0</v>
      </c>
      <c r="AV45" s="33">
        <f t="shared" si="1"/>
        <v>0</v>
      </c>
      <c r="AW45" s="34">
        <f t="shared" si="2"/>
        <v>0</v>
      </c>
      <c r="AX45" s="35">
        <f t="shared" si="3"/>
        <v>0</v>
      </c>
      <c r="AY45" s="36">
        <f t="shared" si="4"/>
        <v>0</v>
      </c>
      <c r="AZ45" s="31">
        <f t="shared" si="5"/>
        <v>0</v>
      </c>
      <c r="BA45" s="37">
        <f t="shared" si="6"/>
        <v>0</v>
      </c>
      <c r="BB45" s="27">
        <f t="shared" si="7"/>
        <v>0</v>
      </c>
    </row>
    <row r="46" spans="1:54" ht="17.25" customHeight="1">
      <c r="A46" s="38">
        <v>39</v>
      </c>
      <c r="B46" s="39" t="s">
        <v>111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7"/>
      <c r="AR46" s="27"/>
      <c r="AS46" s="27"/>
      <c r="AT46" s="27"/>
      <c r="AU46" s="40">
        <f t="shared" si="0"/>
        <v>0</v>
      </c>
      <c r="AV46" s="33">
        <f t="shared" si="1"/>
        <v>0</v>
      </c>
      <c r="AW46" s="34">
        <f t="shared" si="2"/>
        <v>0</v>
      </c>
      <c r="AX46" s="35">
        <f t="shared" si="3"/>
        <v>0</v>
      </c>
      <c r="AY46" s="36">
        <f t="shared" si="4"/>
        <v>0</v>
      </c>
      <c r="AZ46" s="31">
        <f t="shared" si="5"/>
        <v>0</v>
      </c>
      <c r="BA46" s="37">
        <f t="shared" si="6"/>
        <v>0</v>
      </c>
      <c r="BB46" s="27">
        <f t="shared" si="7"/>
        <v>0</v>
      </c>
    </row>
    <row r="47" spans="1:54" ht="16.5" customHeight="1">
      <c r="A47" s="38">
        <v>40</v>
      </c>
      <c r="B47" s="39" t="s">
        <v>112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7"/>
      <c r="AR47" s="27"/>
      <c r="AS47" s="27"/>
      <c r="AT47" s="27"/>
      <c r="AU47" s="40">
        <f t="shared" si="0"/>
        <v>0</v>
      </c>
      <c r="AV47" s="33">
        <f t="shared" si="1"/>
        <v>0</v>
      </c>
      <c r="AW47" s="34">
        <f t="shared" si="2"/>
        <v>0</v>
      </c>
      <c r="AX47" s="35">
        <f t="shared" si="3"/>
        <v>0</v>
      </c>
      <c r="AY47" s="36">
        <f t="shared" si="4"/>
        <v>0</v>
      </c>
      <c r="AZ47" s="31">
        <f t="shared" si="5"/>
        <v>0</v>
      </c>
      <c r="BA47" s="37">
        <f t="shared" si="6"/>
        <v>0</v>
      </c>
      <c r="BB47" s="27">
        <f t="shared" si="7"/>
        <v>0</v>
      </c>
    </row>
    <row r="48" spans="1:54" ht="17.25" customHeight="1">
      <c r="A48" s="38">
        <v>41</v>
      </c>
      <c r="B48" s="39" t="s">
        <v>113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7"/>
      <c r="AR48" s="27"/>
      <c r="AS48" s="27"/>
      <c r="AT48" s="27"/>
      <c r="AU48" s="40">
        <f t="shared" si="0"/>
        <v>0</v>
      </c>
      <c r="AV48" s="33">
        <f t="shared" si="1"/>
        <v>0</v>
      </c>
      <c r="AW48" s="34">
        <f t="shared" si="2"/>
        <v>0</v>
      </c>
      <c r="AX48" s="35">
        <f t="shared" si="3"/>
        <v>0</v>
      </c>
      <c r="AY48" s="36">
        <f t="shared" si="4"/>
        <v>0</v>
      </c>
      <c r="AZ48" s="31">
        <f t="shared" si="5"/>
        <v>0</v>
      </c>
      <c r="BA48" s="37">
        <f t="shared" si="6"/>
        <v>0</v>
      </c>
      <c r="BB48" s="27">
        <f t="shared" si="7"/>
        <v>0</v>
      </c>
    </row>
    <row r="49" spans="1:54" ht="17.25" customHeight="1">
      <c r="A49" s="38">
        <v>42</v>
      </c>
      <c r="B49" s="39" t="s">
        <v>114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27"/>
      <c r="AR49" s="27"/>
      <c r="AS49" s="27"/>
      <c r="AT49" s="27"/>
      <c r="AU49" s="40">
        <f t="shared" si="0"/>
        <v>0</v>
      </c>
      <c r="AV49" s="33">
        <f t="shared" si="1"/>
        <v>0</v>
      </c>
      <c r="AW49" s="34">
        <f t="shared" si="2"/>
        <v>0</v>
      </c>
      <c r="AX49" s="35">
        <f t="shared" si="3"/>
        <v>0</v>
      </c>
      <c r="AY49" s="36">
        <f t="shared" si="4"/>
        <v>0</v>
      </c>
      <c r="AZ49" s="31">
        <f t="shared" si="5"/>
        <v>0</v>
      </c>
      <c r="BA49" s="37">
        <f t="shared" si="6"/>
        <v>0</v>
      </c>
      <c r="BB49" s="27">
        <f t="shared" si="7"/>
        <v>0</v>
      </c>
    </row>
    <row r="50" spans="1:54" ht="17.25" customHeight="1">
      <c r="A50" s="38">
        <v>43</v>
      </c>
      <c r="B50" s="39" t="s">
        <v>115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27"/>
      <c r="AR50" s="27"/>
      <c r="AS50" s="27"/>
      <c r="AT50" s="27"/>
      <c r="AU50" s="40">
        <f t="shared" si="0"/>
        <v>0</v>
      </c>
      <c r="AV50" s="33">
        <f t="shared" si="1"/>
        <v>0</v>
      </c>
      <c r="AW50" s="34">
        <f t="shared" si="2"/>
        <v>0</v>
      </c>
      <c r="AX50" s="35">
        <f t="shared" si="3"/>
        <v>0</v>
      </c>
      <c r="AY50" s="36">
        <f t="shared" si="4"/>
        <v>0</v>
      </c>
      <c r="AZ50" s="31">
        <f t="shared" si="5"/>
        <v>0</v>
      </c>
      <c r="BA50" s="37">
        <f t="shared" si="6"/>
        <v>0</v>
      </c>
      <c r="BB50" s="27">
        <f t="shared" si="7"/>
        <v>0</v>
      </c>
    </row>
    <row r="51" spans="1:54" ht="17.25" customHeight="1">
      <c r="A51" s="38">
        <v>44</v>
      </c>
      <c r="B51" s="39" t="s">
        <v>116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27"/>
      <c r="AR51" s="27"/>
      <c r="AS51" s="27"/>
      <c r="AT51" s="27"/>
      <c r="AU51" s="40">
        <f t="shared" si="0"/>
        <v>0</v>
      </c>
      <c r="AV51" s="33">
        <f t="shared" si="1"/>
        <v>0</v>
      </c>
      <c r="AW51" s="34">
        <f t="shared" si="2"/>
        <v>0</v>
      </c>
      <c r="AX51" s="35">
        <f t="shared" si="3"/>
        <v>0</v>
      </c>
      <c r="AY51" s="36">
        <f t="shared" si="4"/>
        <v>0</v>
      </c>
      <c r="AZ51" s="31">
        <f t="shared" si="5"/>
        <v>0</v>
      </c>
      <c r="BA51" s="37">
        <f t="shared" si="6"/>
        <v>0</v>
      </c>
      <c r="BB51" s="27">
        <f t="shared" si="7"/>
        <v>0</v>
      </c>
    </row>
    <row r="52" spans="1:54" ht="17.25" customHeight="1">
      <c r="A52" s="38">
        <v>45</v>
      </c>
      <c r="B52" s="39" t="s">
        <v>117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27"/>
      <c r="AR52" s="27"/>
      <c r="AS52" s="27"/>
      <c r="AT52" s="27"/>
      <c r="AU52" s="40">
        <f t="shared" si="0"/>
        <v>0</v>
      </c>
      <c r="AV52" s="33">
        <f t="shared" si="1"/>
        <v>0</v>
      </c>
      <c r="AW52" s="34">
        <f t="shared" si="2"/>
        <v>0</v>
      </c>
      <c r="AX52" s="35">
        <f t="shared" si="3"/>
        <v>0</v>
      </c>
      <c r="AY52" s="36">
        <f t="shared" si="4"/>
        <v>0</v>
      </c>
      <c r="AZ52" s="31">
        <f t="shared" si="5"/>
        <v>0</v>
      </c>
      <c r="BA52" s="37">
        <f t="shared" si="6"/>
        <v>0</v>
      </c>
      <c r="BB52" s="27">
        <f t="shared" si="7"/>
        <v>0</v>
      </c>
    </row>
    <row r="53" spans="1:54" ht="17.25" customHeight="1">
      <c r="A53" s="38">
        <v>46</v>
      </c>
      <c r="B53" s="39" t="s">
        <v>118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7"/>
      <c r="AR53" s="27"/>
      <c r="AS53" s="27"/>
      <c r="AT53" s="27"/>
      <c r="AU53" s="40">
        <f t="shared" si="0"/>
        <v>0</v>
      </c>
      <c r="AV53" s="33">
        <f t="shared" si="1"/>
        <v>0</v>
      </c>
      <c r="AW53" s="34">
        <f t="shared" si="2"/>
        <v>0</v>
      </c>
      <c r="AX53" s="35">
        <f t="shared" si="3"/>
        <v>0</v>
      </c>
      <c r="AY53" s="36">
        <f t="shared" si="4"/>
        <v>0</v>
      </c>
      <c r="AZ53" s="31">
        <f t="shared" si="5"/>
        <v>0</v>
      </c>
      <c r="BA53" s="37">
        <f t="shared" si="6"/>
        <v>0</v>
      </c>
      <c r="BB53" s="27">
        <f t="shared" si="7"/>
        <v>0</v>
      </c>
    </row>
    <row r="54" spans="1:54" ht="17.25" customHeight="1">
      <c r="A54" s="38">
        <v>47</v>
      </c>
      <c r="B54" s="39" t="s">
        <v>119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27"/>
      <c r="AR54" s="27"/>
      <c r="AS54" s="27"/>
      <c r="AT54" s="27"/>
      <c r="AU54" s="40">
        <f t="shared" si="0"/>
        <v>0</v>
      </c>
      <c r="AV54" s="33">
        <f t="shared" si="1"/>
        <v>0</v>
      </c>
      <c r="AW54" s="34">
        <f t="shared" si="2"/>
        <v>0</v>
      </c>
      <c r="AX54" s="35">
        <f t="shared" si="3"/>
        <v>0</v>
      </c>
      <c r="AY54" s="36">
        <f t="shared" si="4"/>
        <v>0</v>
      </c>
      <c r="AZ54" s="31">
        <f t="shared" si="5"/>
        <v>0</v>
      </c>
      <c r="BA54" s="37">
        <f t="shared" si="6"/>
        <v>0</v>
      </c>
      <c r="BB54" s="27">
        <f t="shared" si="7"/>
        <v>0</v>
      </c>
    </row>
    <row r="55" spans="1:54" ht="17.25" customHeight="1">
      <c r="A55" s="38">
        <v>48</v>
      </c>
      <c r="B55" s="39" t="s">
        <v>120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27"/>
      <c r="AR55" s="27"/>
      <c r="AS55" s="27"/>
      <c r="AT55" s="27"/>
      <c r="AU55" s="40">
        <f t="shared" si="0"/>
        <v>0</v>
      </c>
      <c r="AV55" s="33">
        <f t="shared" si="1"/>
        <v>0</v>
      </c>
      <c r="AW55" s="34">
        <f t="shared" si="2"/>
        <v>0</v>
      </c>
      <c r="AX55" s="35">
        <f t="shared" si="3"/>
        <v>0</v>
      </c>
      <c r="AY55" s="36">
        <f t="shared" si="4"/>
        <v>0</v>
      </c>
      <c r="AZ55" s="31">
        <f t="shared" si="5"/>
        <v>0</v>
      </c>
      <c r="BA55" s="37">
        <f t="shared" si="6"/>
        <v>0</v>
      </c>
      <c r="BB55" s="27">
        <f t="shared" si="7"/>
        <v>0</v>
      </c>
    </row>
    <row r="56" spans="1:54" ht="17.25" customHeight="1">
      <c r="A56" s="38">
        <v>49</v>
      </c>
      <c r="B56" s="28" t="s">
        <v>121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27"/>
      <c r="AR56" s="27"/>
      <c r="AS56" s="27"/>
      <c r="AT56" s="27"/>
      <c r="AU56" s="40">
        <f t="shared" si="0"/>
        <v>0</v>
      </c>
      <c r="AV56" s="33">
        <f t="shared" si="1"/>
        <v>0</v>
      </c>
      <c r="AW56" s="34">
        <f t="shared" si="2"/>
        <v>0</v>
      </c>
      <c r="AX56" s="35">
        <f t="shared" si="3"/>
        <v>0</v>
      </c>
      <c r="AY56" s="36">
        <f t="shared" si="4"/>
        <v>0</v>
      </c>
      <c r="AZ56" s="31">
        <f t="shared" si="5"/>
        <v>0</v>
      </c>
      <c r="BA56" s="37">
        <f t="shared" si="6"/>
        <v>0</v>
      </c>
      <c r="BB56" s="27">
        <f t="shared" si="7"/>
        <v>0</v>
      </c>
    </row>
    <row r="57" spans="1:54" ht="17.25" customHeight="1">
      <c r="A57" s="38">
        <v>50</v>
      </c>
      <c r="B57" s="39" t="s">
        <v>122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27"/>
      <c r="AR57" s="27"/>
      <c r="AS57" s="27"/>
      <c r="AT57" s="27"/>
      <c r="AU57" s="40">
        <f>SUM(C57:AT57)</f>
        <v>0</v>
      </c>
      <c r="AV57" s="33">
        <f t="shared" si="1"/>
        <v>0</v>
      </c>
      <c r="AW57" s="34">
        <f t="shared" si="2"/>
        <v>0</v>
      </c>
      <c r="AX57" s="35">
        <f t="shared" si="3"/>
        <v>0</v>
      </c>
      <c r="AY57" s="36">
        <f t="shared" si="4"/>
        <v>0</v>
      </c>
      <c r="AZ57" s="31">
        <f t="shared" si="5"/>
        <v>0</v>
      </c>
      <c r="BA57" s="37">
        <f t="shared" si="6"/>
        <v>0</v>
      </c>
      <c r="BB57" s="27">
        <f t="shared" si="7"/>
        <v>0</v>
      </c>
    </row>
    <row r="58" spans="1:54" ht="17.25" customHeight="1">
      <c r="A58" s="38"/>
      <c r="B58" s="36" t="s">
        <v>60</v>
      </c>
      <c r="C58" s="33">
        <f aca="true" t="shared" si="8" ref="C58:AH58">SUM(C8:C57)</f>
        <v>0</v>
      </c>
      <c r="D58" s="33">
        <f t="shared" si="8"/>
        <v>0</v>
      </c>
      <c r="E58" s="33">
        <f t="shared" si="8"/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 t="shared" si="8"/>
        <v>0</v>
      </c>
      <c r="J58" s="33">
        <f t="shared" si="8"/>
        <v>0</v>
      </c>
      <c r="K58" s="33">
        <f t="shared" si="8"/>
        <v>0</v>
      </c>
      <c r="L58" s="33">
        <f t="shared" si="8"/>
        <v>0</v>
      </c>
      <c r="M58" s="33">
        <f t="shared" si="8"/>
        <v>0</v>
      </c>
      <c r="N58" s="33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5">
        <f t="shared" si="8"/>
        <v>0</v>
      </c>
      <c r="AH58" s="35">
        <f t="shared" si="8"/>
        <v>0</v>
      </c>
      <c r="AI58" s="35">
        <f aca="true" t="shared" si="9" ref="AI58:BB58">SUM(AI8:AI57)</f>
        <v>0</v>
      </c>
      <c r="AJ58" s="35">
        <f t="shared" si="9"/>
        <v>0</v>
      </c>
      <c r="AK58" s="35">
        <f t="shared" si="9"/>
        <v>0</v>
      </c>
      <c r="AL58" s="35">
        <f t="shared" si="9"/>
        <v>0</v>
      </c>
      <c r="AM58" s="35">
        <f t="shared" si="9"/>
        <v>0</v>
      </c>
      <c r="AN58" s="35">
        <f t="shared" si="9"/>
        <v>0</v>
      </c>
      <c r="AO58" s="35">
        <f t="shared" si="9"/>
        <v>0</v>
      </c>
      <c r="AP58" s="35">
        <f t="shared" si="9"/>
        <v>0</v>
      </c>
      <c r="AQ58" s="38">
        <f t="shared" si="9"/>
        <v>0</v>
      </c>
      <c r="AR58" s="38">
        <f t="shared" si="9"/>
        <v>0</v>
      </c>
      <c r="AS58" s="38">
        <f t="shared" si="9"/>
        <v>0</v>
      </c>
      <c r="AT58" s="38">
        <f t="shared" si="9"/>
        <v>0</v>
      </c>
      <c r="AU58" s="41">
        <f t="shared" si="9"/>
        <v>0</v>
      </c>
      <c r="AV58" s="42">
        <f t="shared" si="9"/>
        <v>0</v>
      </c>
      <c r="AW58" s="43">
        <f t="shared" si="9"/>
        <v>0</v>
      </c>
      <c r="AX58" s="44">
        <f t="shared" si="9"/>
        <v>0</v>
      </c>
      <c r="AY58" s="45">
        <f t="shared" si="9"/>
        <v>0</v>
      </c>
      <c r="AZ58" s="46">
        <f t="shared" si="9"/>
        <v>0</v>
      </c>
      <c r="BA58" s="47">
        <f t="shared" si="9"/>
        <v>0</v>
      </c>
      <c r="BB58" s="48">
        <f t="shared" si="9"/>
        <v>0</v>
      </c>
    </row>
    <row r="59" spans="1:54" ht="48.75" customHeight="1">
      <c r="A59" s="49"/>
      <c r="B59" s="50" t="s">
        <v>123</v>
      </c>
      <c r="C59" s="51">
        <f>E3*1</f>
        <v>0</v>
      </c>
      <c r="D59" s="51">
        <f>E3*1</f>
        <v>0</v>
      </c>
      <c r="E59" s="51">
        <f>E3*1</f>
        <v>0</v>
      </c>
      <c r="F59" s="51">
        <f>E3*1</f>
        <v>0</v>
      </c>
      <c r="G59" s="51">
        <f>E3*1</f>
        <v>0</v>
      </c>
      <c r="H59" s="51">
        <f>E3*1</f>
        <v>0</v>
      </c>
      <c r="I59" s="51">
        <f>E3*1</f>
        <v>0</v>
      </c>
      <c r="J59" s="51">
        <f>E3*1</f>
        <v>0</v>
      </c>
      <c r="K59" s="51">
        <f>E3*1</f>
        <v>0</v>
      </c>
      <c r="L59" s="51">
        <f>E3*1</f>
        <v>0</v>
      </c>
      <c r="M59" s="51">
        <f>E3*1</f>
        <v>0</v>
      </c>
      <c r="N59" s="51">
        <f>E3*1</f>
        <v>0</v>
      </c>
      <c r="O59" s="51">
        <f>E3*1</f>
        <v>0</v>
      </c>
      <c r="P59" s="51">
        <f>E3*1</f>
        <v>0</v>
      </c>
      <c r="Q59" s="51">
        <f>E3*1</f>
        <v>0</v>
      </c>
      <c r="R59" s="52">
        <f>E3*1</f>
        <v>0</v>
      </c>
      <c r="S59" s="52">
        <f>E3*1</f>
        <v>0</v>
      </c>
      <c r="T59" s="52">
        <f>E3*1</f>
        <v>0</v>
      </c>
      <c r="U59" s="52">
        <f>E3*1</f>
        <v>0</v>
      </c>
      <c r="V59" s="52">
        <f>E3*1</f>
        <v>0</v>
      </c>
      <c r="W59" s="52">
        <f>E3*1</f>
        <v>0</v>
      </c>
      <c r="X59" s="52">
        <f>E3*1</f>
        <v>0</v>
      </c>
      <c r="Y59" s="52">
        <f>E3*1</f>
        <v>0</v>
      </c>
      <c r="Z59" s="52">
        <f>E3*1</f>
        <v>0</v>
      </c>
      <c r="AA59" s="52">
        <f>E3*1</f>
        <v>0</v>
      </c>
      <c r="AB59" s="52">
        <f>E3*1</f>
        <v>0</v>
      </c>
      <c r="AC59" s="52">
        <f>E3*1</f>
        <v>0</v>
      </c>
      <c r="AD59" s="52">
        <f>E3*1</f>
        <v>0</v>
      </c>
      <c r="AE59" s="52">
        <f>E3*1</f>
        <v>0</v>
      </c>
      <c r="AF59" s="52">
        <f>E3*1</f>
        <v>0</v>
      </c>
      <c r="AG59" s="53">
        <f>E3*1</f>
        <v>0</v>
      </c>
      <c r="AH59" s="53">
        <f>E3*1</f>
        <v>0</v>
      </c>
      <c r="AI59" s="53">
        <f>E3*1</f>
        <v>0</v>
      </c>
      <c r="AJ59" s="53">
        <f>E3*1</f>
        <v>0</v>
      </c>
      <c r="AK59" s="53">
        <f>E3*1</f>
        <v>0</v>
      </c>
      <c r="AL59" s="53">
        <f>E3*1</f>
        <v>0</v>
      </c>
      <c r="AM59" s="53">
        <f>E3*1</f>
        <v>0</v>
      </c>
      <c r="AN59" s="53">
        <f>E3*1</f>
        <v>0</v>
      </c>
      <c r="AO59" s="53">
        <f>E3*1</f>
        <v>0</v>
      </c>
      <c r="AP59" s="53">
        <f>E3*1</f>
        <v>0</v>
      </c>
      <c r="AQ59" s="54">
        <f>E3*4</f>
        <v>0</v>
      </c>
      <c r="AR59" s="54">
        <f>E3*2</f>
        <v>0</v>
      </c>
      <c r="AS59" s="54">
        <f>E3*2</f>
        <v>0</v>
      </c>
      <c r="AT59" s="54">
        <f>E3*2</f>
        <v>0</v>
      </c>
      <c r="AU59" s="55">
        <f>E3*50</f>
        <v>0</v>
      </c>
      <c r="AV59" s="56">
        <f>E3*15</f>
        <v>0</v>
      </c>
      <c r="AW59" s="57">
        <f>E3*15</f>
        <v>0</v>
      </c>
      <c r="AX59" s="58">
        <f>E3*10</f>
        <v>0</v>
      </c>
      <c r="AY59" s="13">
        <f>E3*10</f>
        <v>0</v>
      </c>
      <c r="AZ59" s="59">
        <f>E3*10</f>
        <v>0</v>
      </c>
      <c r="BA59" s="60">
        <f>E3*30</f>
        <v>0</v>
      </c>
      <c r="BB59" s="12">
        <f>E3*10</f>
        <v>0</v>
      </c>
    </row>
    <row r="60" spans="1:54" ht="23.25" customHeight="1">
      <c r="A60" s="36"/>
      <c r="B60" s="36" t="s">
        <v>124</v>
      </c>
      <c r="C60" s="61" t="e">
        <f aca="true" t="shared" si="10" ref="C60:AH60">C58/C59</f>
        <v>#DIV/0!</v>
      </c>
      <c r="D60" s="61" t="e">
        <f t="shared" si="10"/>
        <v>#DIV/0!</v>
      </c>
      <c r="E60" s="61" t="e">
        <f t="shared" si="10"/>
        <v>#DIV/0!</v>
      </c>
      <c r="F60" s="61" t="e">
        <f t="shared" si="10"/>
        <v>#DIV/0!</v>
      </c>
      <c r="G60" s="61" t="e">
        <f t="shared" si="10"/>
        <v>#DIV/0!</v>
      </c>
      <c r="H60" s="61" t="e">
        <f t="shared" si="10"/>
        <v>#DIV/0!</v>
      </c>
      <c r="I60" s="61" t="e">
        <f t="shared" si="10"/>
        <v>#DIV/0!</v>
      </c>
      <c r="J60" s="61" t="e">
        <f t="shared" si="10"/>
        <v>#DIV/0!</v>
      </c>
      <c r="K60" s="61" t="e">
        <f t="shared" si="10"/>
        <v>#DIV/0!</v>
      </c>
      <c r="L60" s="61" t="e">
        <f t="shared" si="10"/>
        <v>#DIV/0!</v>
      </c>
      <c r="M60" s="61" t="e">
        <f t="shared" si="10"/>
        <v>#DIV/0!</v>
      </c>
      <c r="N60" s="61" t="e">
        <f t="shared" si="10"/>
        <v>#DIV/0!</v>
      </c>
      <c r="O60" s="61" t="e">
        <f t="shared" si="10"/>
        <v>#DIV/0!</v>
      </c>
      <c r="P60" s="61" t="e">
        <f t="shared" si="10"/>
        <v>#DIV/0!</v>
      </c>
      <c r="Q60" s="61" t="e">
        <f t="shared" si="10"/>
        <v>#DIV/0!</v>
      </c>
      <c r="R60" s="62" t="e">
        <f t="shared" si="10"/>
        <v>#DIV/0!</v>
      </c>
      <c r="S60" s="62" t="e">
        <f t="shared" si="10"/>
        <v>#DIV/0!</v>
      </c>
      <c r="T60" s="62" t="e">
        <f t="shared" si="10"/>
        <v>#DIV/0!</v>
      </c>
      <c r="U60" s="62" t="e">
        <f t="shared" si="10"/>
        <v>#DIV/0!</v>
      </c>
      <c r="V60" s="62" t="e">
        <f t="shared" si="10"/>
        <v>#DIV/0!</v>
      </c>
      <c r="W60" s="62" t="e">
        <f t="shared" si="10"/>
        <v>#DIV/0!</v>
      </c>
      <c r="X60" s="62" t="e">
        <f t="shared" si="10"/>
        <v>#DIV/0!</v>
      </c>
      <c r="Y60" s="62" t="e">
        <f t="shared" si="10"/>
        <v>#DIV/0!</v>
      </c>
      <c r="Z60" s="62" t="e">
        <f t="shared" si="10"/>
        <v>#DIV/0!</v>
      </c>
      <c r="AA60" s="62" t="e">
        <f t="shared" si="10"/>
        <v>#DIV/0!</v>
      </c>
      <c r="AB60" s="62" t="e">
        <f t="shared" si="10"/>
        <v>#DIV/0!</v>
      </c>
      <c r="AC60" s="62" t="e">
        <f t="shared" si="10"/>
        <v>#DIV/0!</v>
      </c>
      <c r="AD60" s="62" t="e">
        <f t="shared" si="10"/>
        <v>#DIV/0!</v>
      </c>
      <c r="AE60" s="62" t="e">
        <f t="shared" si="10"/>
        <v>#DIV/0!</v>
      </c>
      <c r="AF60" s="62" t="e">
        <f t="shared" si="10"/>
        <v>#DIV/0!</v>
      </c>
      <c r="AG60" s="63" t="e">
        <f t="shared" si="10"/>
        <v>#DIV/0!</v>
      </c>
      <c r="AH60" s="63" t="e">
        <f t="shared" si="10"/>
        <v>#DIV/0!</v>
      </c>
      <c r="AI60" s="63" t="e">
        <f aca="true" t="shared" si="11" ref="AI60:BB60">AI58/AI59</f>
        <v>#DIV/0!</v>
      </c>
      <c r="AJ60" s="63" t="e">
        <f t="shared" si="11"/>
        <v>#DIV/0!</v>
      </c>
      <c r="AK60" s="63" t="e">
        <f t="shared" si="11"/>
        <v>#DIV/0!</v>
      </c>
      <c r="AL60" s="63" t="e">
        <f t="shared" si="11"/>
        <v>#DIV/0!</v>
      </c>
      <c r="AM60" s="63" t="e">
        <f t="shared" si="11"/>
        <v>#DIV/0!</v>
      </c>
      <c r="AN60" s="63" t="e">
        <f t="shared" si="11"/>
        <v>#DIV/0!</v>
      </c>
      <c r="AO60" s="63" t="e">
        <f t="shared" si="11"/>
        <v>#DIV/0!</v>
      </c>
      <c r="AP60" s="63" t="e">
        <f t="shared" si="11"/>
        <v>#DIV/0!</v>
      </c>
      <c r="AQ60" s="64" t="e">
        <f t="shared" si="11"/>
        <v>#DIV/0!</v>
      </c>
      <c r="AR60" s="64" t="e">
        <f t="shared" si="11"/>
        <v>#DIV/0!</v>
      </c>
      <c r="AS60" s="64" t="e">
        <f t="shared" si="11"/>
        <v>#DIV/0!</v>
      </c>
      <c r="AT60" s="64" t="e">
        <f t="shared" si="11"/>
        <v>#DIV/0!</v>
      </c>
      <c r="AU60" s="65" t="e">
        <f t="shared" si="11"/>
        <v>#DIV/0!</v>
      </c>
      <c r="AV60" s="66" t="e">
        <f t="shared" si="11"/>
        <v>#DIV/0!</v>
      </c>
      <c r="AW60" s="67" t="e">
        <f t="shared" si="11"/>
        <v>#DIV/0!</v>
      </c>
      <c r="AX60" s="68" t="e">
        <f t="shared" si="11"/>
        <v>#DIV/0!</v>
      </c>
      <c r="AY60" s="69" t="e">
        <f t="shared" si="11"/>
        <v>#DIV/0!</v>
      </c>
      <c r="AZ60" s="70" t="e">
        <f t="shared" si="11"/>
        <v>#DIV/0!</v>
      </c>
      <c r="BA60" s="71" t="e">
        <f t="shared" si="11"/>
        <v>#DIV/0!</v>
      </c>
      <c r="BB60" s="72" t="e">
        <f t="shared" si="11"/>
        <v>#DIV/0!</v>
      </c>
    </row>
  </sheetData>
  <sheetProtection selectLockedCells="1" selectUnlockedCells="1"/>
  <mergeCells count="22">
    <mergeCell ref="BA5:BA7"/>
    <mergeCell ref="BB5:BB7"/>
    <mergeCell ref="AQ4:AT4"/>
    <mergeCell ref="AV4:AY4"/>
    <mergeCell ref="AZ4:BB4"/>
    <mergeCell ref="AZ5:AZ7"/>
    <mergeCell ref="A5:A7"/>
    <mergeCell ref="AU5:AU7"/>
    <mergeCell ref="AV5:AV7"/>
    <mergeCell ref="AW5:AW7"/>
    <mergeCell ref="AX5:AX7"/>
    <mergeCell ref="AY5:AY7"/>
    <mergeCell ref="A1:AT1"/>
    <mergeCell ref="A2:H2"/>
    <mergeCell ref="A3:D3"/>
    <mergeCell ref="G3:J3"/>
    <mergeCell ref="K3:O3"/>
    <mergeCell ref="R3:S3"/>
    <mergeCell ref="W3:AA3"/>
    <mergeCell ref="AE3:AG3"/>
    <mergeCell ref="AJ2:AM2"/>
    <mergeCell ref="AJ3:A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16" sqref="M16"/>
    </sheetView>
  </sheetViews>
  <sheetFormatPr defaultColWidth="11.57421875" defaultRowHeight="12.75" customHeight="1"/>
  <sheetData>
    <row r="37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H7" sqref="H7"/>
    </sheetView>
  </sheetViews>
  <sheetFormatPr defaultColWidth="11.57421875" defaultRowHeight="12.75"/>
  <cols>
    <col min="1" max="6" width="11.57421875" style="0" customWidth="1"/>
    <col min="7" max="7" width="15.00390625" style="0" customWidth="1"/>
  </cols>
  <sheetData>
    <row r="1" spans="1:7" ht="15.75">
      <c r="A1" s="114" t="s">
        <v>125</v>
      </c>
      <c r="B1" s="114"/>
      <c r="C1" s="114"/>
      <c r="D1" s="114"/>
      <c r="E1" s="114"/>
      <c r="F1" s="114"/>
      <c r="G1" s="114"/>
    </row>
    <row r="2" spans="1:7" ht="15.75">
      <c r="A2" s="114" t="s">
        <v>126</v>
      </c>
      <c r="B2" s="114"/>
      <c r="C2" s="114"/>
      <c r="D2" s="114"/>
      <c r="E2" s="114"/>
      <c r="F2" s="114"/>
      <c r="G2" s="114"/>
    </row>
    <row r="3" spans="1:7" ht="15.75">
      <c r="A3" s="115" t="s">
        <v>127</v>
      </c>
      <c r="B3" s="115"/>
      <c r="C3" s="115"/>
      <c r="D3" s="115"/>
      <c r="E3" s="115"/>
      <c r="F3" s="115" t="s">
        <v>128</v>
      </c>
      <c r="G3" s="115"/>
    </row>
    <row r="4" spans="1:7" ht="15">
      <c r="A4" s="116" t="s">
        <v>129</v>
      </c>
      <c r="B4" s="116"/>
      <c r="C4" s="116"/>
      <c r="D4" s="116"/>
      <c r="E4" s="116"/>
      <c r="F4" s="117" t="s">
        <v>173</v>
      </c>
      <c r="G4" s="117"/>
    </row>
    <row r="5" spans="1:7" ht="15">
      <c r="A5" s="118" t="s">
        <v>130</v>
      </c>
      <c r="B5" s="118"/>
      <c r="C5" s="118"/>
      <c r="D5" s="118"/>
      <c r="E5" s="118"/>
      <c r="F5" s="116" t="s">
        <v>131</v>
      </c>
      <c r="G5" s="116"/>
    </row>
    <row r="6" spans="1:7" ht="15">
      <c r="A6" s="116" t="s">
        <v>132</v>
      </c>
      <c r="B6" s="116"/>
      <c r="C6" s="116"/>
      <c r="D6" s="116"/>
      <c r="E6" s="116"/>
      <c r="F6" s="117" t="s">
        <v>174</v>
      </c>
      <c r="G6" s="117"/>
    </row>
    <row r="7" spans="1:7" ht="15">
      <c r="A7" s="116" t="s">
        <v>133</v>
      </c>
      <c r="B7" s="116"/>
      <c r="C7" s="116"/>
      <c r="D7" s="116"/>
      <c r="E7" s="116"/>
      <c r="F7" s="119" t="s">
        <v>167</v>
      </c>
      <c r="G7" s="119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zoomScalePageLayoutView="0" workbookViewId="0" topLeftCell="A13">
      <selection activeCell="I8" sqref="I8"/>
    </sheetView>
  </sheetViews>
  <sheetFormatPr defaultColWidth="11.57421875" defaultRowHeight="12.75"/>
  <sheetData>
    <row r="1" spans="1:7" ht="15.75">
      <c r="A1" s="114" t="s">
        <v>125</v>
      </c>
      <c r="B1" s="114"/>
      <c r="C1" s="114"/>
      <c r="D1" s="114"/>
      <c r="E1" s="114"/>
      <c r="F1" s="114"/>
      <c r="G1" s="114"/>
    </row>
    <row r="2" spans="1:7" ht="15.75">
      <c r="A2" s="114" t="s">
        <v>134</v>
      </c>
      <c r="B2" s="114"/>
      <c r="C2" s="114"/>
      <c r="D2" s="114"/>
      <c r="E2" s="114"/>
      <c r="F2" s="114"/>
      <c r="G2" s="114"/>
    </row>
    <row r="3" spans="1:7" ht="15.75">
      <c r="A3" s="115" t="s">
        <v>127</v>
      </c>
      <c r="B3" s="115"/>
      <c r="C3" s="115"/>
      <c r="D3" s="115"/>
      <c r="E3" s="115"/>
      <c r="F3" s="115" t="s">
        <v>128</v>
      </c>
      <c r="G3" s="115"/>
    </row>
    <row r="4" spans="1:7" ht="15">
      <c r="A4" s="116" t="s">
        <v>135</v>
      </c>
      <c r="B4" s="116"/>
      <c r="C4" s="116"/>
      <c r="D4" s="116"/>
      <c r="E4" s="116"/>
      <c r="F4" s="116" t="s">
        <v>175</v>
      </c>
      <c r="G4" s="116"/>
    </row>
    <row r="5" spans="1:7" ht="33.75" customHeight="1">
      <c r="A5" s="122" t="s">
        <v>136</v>
      </c>
      <c r="B5" s="122"/>
      <c r="C5" s="122"/>
      <c r="D5" s="122"/>
      <c r="E5" s="122"/>
      <c r="F5" s="121" t="s">
        <v>176</v>
      </c>
      <c r="G5" s="121"/>
    </row>
    <row r="6" spans="1:7" ht="15">
      <c r="A6" s="116" t="s">
        <v>137</v>
      </c>
      <c r="B6" s="116"/>
      <c r="C6" s="116"/>
      <c r="D6" s="116"/>
      <c r="E6" s="116"/>
      <c r="F6" s="117" t="s">
        <v>177</v>
      </c>
      <c r="G6" s="117"/>
    </row>
    <row r="7" spans="1:7" ht="15">
      <c r="A7" s="116" t="s">
        <v>138</v>
      </c>
      <c r="B7" s="116"/>
      <c r="C7" s="116"/>
      <c r="D7" s="116"/>
      <c r="E7" s="116"/>
      <c r="F7" s="117" t="s">
        <v>178</v>
      </c>
      <c r="G7" s="117"/>
    </row>
    <row r="8" spans="1:7" ht="33.75" customHeight="1">
      <c r="A8" s="120" t="s">
        <v>139</v>
      </c>
      <c r="B8" s="120"/>
      <c r="C8" s="120"/>
      <c r="D8" s="120"/>
      <c r="E8" s="120"/>
      <c r="F8" s="121" t="s">
        <v>140</v>
      </c>
      <c r="G8" s="121"/>
    </row>
  </sheetData>
  <sheetProtection selectLockedCells="1" selectUnlockedCells="1"/>
  <mergeCells count="14">
    <mergeCell ref="A8:E8"/>
    <mergeCell ref="F8:G8"/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M4" sqref="M4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1">
      <selection activeCell="O15" sqref="O15"/>
    </sheetView>
  </sheetViews>
  <sheetFormatPr defaultColWidth="11.57421875" defaultRowHeight="13.5" customHeight="1"/>
  <sheetData>
    <row r="3" ht="17.25" customHeight="1">
      <c r="F3" s="73"/>
    </row>
    <row r="16" ht="17.25" customHeight="1">
      <c r="B16" s="74"/>
    </row>
    <row r="21" ht="17.25" customHeight="1">
      <c r="B21" s="73" t="s">
        <v>124</v>
      </c>
    </row>
    <row r="35" ht="17.25" customHeight="1">
      <c r="G35" s="73"/>
    </row>
    <row r="38" ht="17.25" customHeight="1">
      <c r="H38" s="73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8" sqref="N2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L11" sqref="L11"/>
    </sheetView>
  </sheetViews>
  <sheetFormatPr defaultColWidth="11.57421875" defaultRowHeight="14.2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2019-09-23T13:30:08Z</dcterms:modified>
  <cp:category/>
  <cp:version/>
  <cp:contentType/>
  <cp:contentStatus/>
</cp:coreProperties>
</file>