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9" activeTab="1"/>
  </bookViews>
  <sheets>
    <sheet name="Instrukcja" sheetId="1" r:id="rId1"/>
    <sheet name="Dane" sheetId="2" r:id="rId2"/>
    <sheet name="Z_cząstk" sheetId="3" r:id="rId3"/>
    <sheet name="Z_cząstk (1 - 6)" sheetId="4" r:id="rId4"/>
    <sheet name="Z_cząstk (7 - 10)" sheetId="5" r:id="rId5"/>
    <sheet name="Z_I" sheetId="6" r:id="rId6"/>
    <sheet name="Z_II" sheetId="7" r:id="rId7"/>
    <sheet name="Cz_egz_I" sheetId="8" r:id="rId8"/>
    <sheet name="Cz_egz_II" sheetId="9" r:id="rId9"/>
    <sheet name="W_og" sheetId="10" r:id="rId10"/>
    <sheet name="W_szcz" sheetId="11" r:id="rId11"/>
    <sheet name="Arkusz3" sheetId="12" r:id="rId12"/>
  </sheets>
  <definedNames>
    <definedName name="_xlnm.Print_Area" localSheetId="1">'Dane'!$A$1:$AY$60</definedName>
  </definedNames>
  <calcPr fullCalcOnLoad="1"/>
</workbook>
</file>

<file path=xl/sharedStrings.xml><?xml version="1.0" encoding="utf-8"?>
<sst xmlns="http://schemas.openxmlformats.org/spreadsheetml/2006/main" count="303" uniqueCount="166">
  <si>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</si>
  <si>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</si>
  <si>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</si>
  <si>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</si>
  <si>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</si>
  <si>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</si>
  <si>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</si>
  <si>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</si>
  <si>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</si>
  <si>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</si>
  <si>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</si>
  <si>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</si>
  <si>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</si>
  <si>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</si>
  <si>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</si>
  <si>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</si>
  <si>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</si>
  <si>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</si>
  <si>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</si>
  <si>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</si>
  <si>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</si>
  <si>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</si>
  <si>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</si>
  <si>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</si>
  <si>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</si>
  <si>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</si>
  <si>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</si>
  <si>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</si>
  <si>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</si>
  <si>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</si>
  <si>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</si>
  <si>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</si>
  <si>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</si>
  <si>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</si>
  <si>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</si>
  <si>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</si>
  <si>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</si>
  <si>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</si>
  <si>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</si>
  <si>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</si>
  <si>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</si>
  <si>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</si>
  <si>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</si>
  <si>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</si>
  <si>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</si>
  <si>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</si>
  <si>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</si>
  <si>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</si>
  <si>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</si>
  <si>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</si>
  <si>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</si>
  <si>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</si>
  <si>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 xml:space="preserve"> Zgodność z poleceniem</t>
  </si>
  <si>
    <t xml:space="preserve"> Spójność i logika</t>
  </si>
  <si>
    <t xml:space="preserve"> Zakres środ język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</si>
  <si>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</si>
  <si>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</si>
  <si>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</si>
  <si>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</si>
  <si>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</si>
  <si>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</si>
  <si>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</si>
  <si>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</si>
  <si>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</si>
  <si>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</si>
  <si>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</si>
  <si>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</si>
  <si>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</si>
  <si>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</si>
  <si>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</si>
  <si>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</si>
  <si>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</si>
  <si>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</si>
  <si>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</si>
  <si>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</si>
  <si>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</si>
  <si>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</si>
  <si>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</si>
  <si>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</si>
  <si>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</si>
  <si>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</si>
  <si>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</si>
  <si>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</si>
  <si>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</si>
  <si>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</si>
  <si>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</si>
  <si>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</si>
  <si>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</si>
  <si>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</si>
  <si>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</si>
  <si>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</si>
  <si>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</si>
  <si>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</si>
  <si>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</si>
  <si>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</si>
  <si>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</si>
  <si>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</si>
  <si>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</si>
  <si>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</si>
  <si>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</si>
  <si>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</si>
  <si>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</si>
  <si>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</si>
  <si>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</si>
  <si>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</si>
  <si>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</si>
  <si>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</si>
  <si>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</si>
  <si>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</si>
  <si>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</si>
  <si>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</si>
  <si>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</si>
  <si>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</si>
  <si>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</si>
  <si>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</si>
  <si>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</si>
  <si>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</si>
  <si>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</si>
  <si>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</si>
  <si>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</si>
  <si>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</si>
  <si>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</si>
  <si>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rosyjski PR</t>
  </si>
  <si>
    <t>Wymaganie szczegółowe</t>
  </si>
  <si>
    <t>Numer zadania</t>
  </si>
  <si>
    <t>2.1)  Zdający określa główną myśl tekstu.</t>
  </si>
  <si>
    <t>1.1</t>
  </si>
  <si>
    <t>2.3)  Zdający znajduje w tekście określone informacje.</t>
  </si>
  <si>
    <t>2.4)  Zdający określa intencje nadawcy/autora tekstu.</t>
  </si>
  <si>
    <t>2.5)  Zdający określa kontekst wypowiedzi.</t>
  </si>
  <si>
    <t>1.3</t>
  </si>
  <si>
    <t>Rozumienie tekstów pisanych – język rosyjski PR</t>
  </si>
  <si>
    <t>3.3)  Zdający znajduje w tekście określone informacje.</t>
  </si>
  <si>
    <t>4.1 – 4.4;   6.1 – 6.2;   6.4</t>
  </si>
  <si>
    <t>3.4)  Zdający określa intencje nadawcy/autora tekstu.</t>
  </si>
  <si>
    <t>5.1 – 5.4</t>
  </si>
  <si>
    <t>zadanie</t>
  </si>
  <si>
    <t>szkoła</t>
  </si>
  <si>
    <t>województwo</t>
  </si>
  <si>
    <t>kraj</t>
  </si>
  <si>
    <t>Wymagania szczegółowe</t>
  </si>
  <si>
    <t>1.Uczeń posługuje się bogatym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</si>
  <si>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</si>
  <si>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</si>
  <si>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</si>
  <si>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</si>
  <si>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 xml:space="preserve">3.3) Uczeń znajduje w tekście określone informacje </t>
  </si>
  <si>
    <t>3.4) Uczeń określa intencje nadawcy/autora tekstu.</t>
  </si>
  <si>
    <t>Zadania</t>
  </si>
  <si>
    <t>3.6) Uczeń rozpoznaje związki pomiędzy poszczególnymi częściami tekstu</t>
  </si>
  <si>
    <t>Zad. cząstkowe</t>
  </si>
  <si>
    <t>1.2</t>
  </si>
  <si>
    <t>10. Zgodność</t>
  </si>
  <si>
    <t>10. Spójność</t>
  </si>
  <si>
    <t>10. Zakres</t>
  </si>
  <si>
    <t>10. Poprawność</t>
  </si>
  <si>
    <t>3.6)  Zdający rozpoznaje związki pomiędzy poszczególnymi częściami tekstu.</t>
  </si>
  <si>
    <t>Łatwość Tech. woj.</t>
  </si>
  <si>
    <t>Łatwość LO woj.</t>
  </si>
  <si>
    <t xml:space="preserve">2.1 - 2.4;   3.1 - 3.4  </t>
  </si>
  <si>
    <t xml:space="preserve">ANALIZA WYNIKÓW EGZAMINU MATURALNEGO - JĘZYK ROSYJSKI PR (maj 2019) </t>
  </si>
  <si>
    <t>1. Przy pomocy tego skoroszytu można dokonać analizy wyników egzaminu maturalnego - język rosyjski PR przeprowadzonego  w maju 2019 roku.  Wystarczy elementarna znajomość Excela.</t>
  </si>
  <si>
    <t>Wyniki egzaminu maturalnego z języka rosyjskiego PR - maj 2019</t>
  </si>
  <si>
    <t xml:space="preserve">1.2;   3.5  </t>
  </si>
  <si>
    <t>3.1.R)  Zdający oddziela fakty od opinii.</t>
  </si>
  <si>
    <t xml:space="preserve">3.1.R) Uczeń oddziela fakty od opinii.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</si>
</sst>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0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2"/>
      <color indexed="57"/>
      <name val="Arial"/>
      <family val="2"/>
    </font>
    <font>
      <b/>
      <sz val="12"/>
      <color indexed="50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7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49" fontId="3" fillId="0" borderId="19" xfId="0" applyNumberFormat="1" applyFont="1" applyBorder="1" applyAlignment="1">
      <alignment vertical="top"/>
    </xf>
    <xf numFmtId="0" fontId="3" fillId="0" borderId="19" xfId="0" applyFont="1" applyBorder="1" applyAlignment="1">
      <alignment wrapText="1"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49" fontId="0" fillId="0" borderId="21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rosyjski PR - maj 2019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5875"/>
          <c:w val="0.932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Arkusz3!$G$22:$G$62</c:f>
              <c:strCache>
                <c:ptCount val="4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8.1</c:v>
                </c:pt>
                <c:pt idx="30">
                  <c:v>8.2</c:v>
                </c:pt>
                <c:pt idx="31">
                  <c:v>8.3</c:v>
                </c:pt>
                <c:pt idx="32">
                  <c:v>8.4</c:v>
                </c:pt>
                <c:pt idx="33">
                  <c:v>9.1</c:v>
                </c:pt>
                <c:pt idx="34">
                  <c:v>9.2</c:v>
                </c:pt>
                <c:pt idx="35">
                  <c:v>9.3</c:v>
                </c:pt>
                <c:pt idx="36">
                  <c:v>9.4</c:v>
                </c:pt>
                <c:pt idx="37">
                  <c:v>10. Zgodność</c:v>
                </c:pt>
                <c:pt idx="38">
                  <c:v>10. Spójność</c:v>
                </c:pt>
                <c:pt idx="39">
                  <c:v>10. Zakres</c:v>
                </c:pt>
                <c:pt idx="40">
                  <c:v>10. Poprawność</c:v>
                </c:pt>
              </c:strCache>
            </c:strRef>
          </c:cat>
          <c:val>
            <c:numRef>
              <c:f>Arkusz3!$H$22:$H$62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57808289"/>
        <c:axId val="50512554"/>
      </c:barChart>
      <c:catAx>
        <c:axId val="57808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2554"/>
        <c:crossesAt val="0"/>
        <c:auto val="1"/>
        <c:lblOffset val="100"/>
        <c:tickLblSkip val="1"/>
        <c:noMultiLvlLbl val="0"/>
      </c:catAx>
      <c:valAx>
        <c:axId val="50512554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8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1 - 6 - język rosyjski PR - maj 2019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5125"/>
          <c:w val="0.839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Arkusz3!$N$28:$N$52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Arkusz3!$O$28:$O$52</c:f>
              <c:numCache>
                <c:ptCount val="25"/>
                <c:pt idx="0">
                  <c:v>0.36</c:v>
                </c:pt>
                <c:pt idx="1">
                  <c:v>0.76</c:v>
                </c:pt>
                <c:pt idx="2">
                  <c:v>0.46</c:v>
                </c:pt>
                <c:pt idx="3">
                  <c:v>0.53</c:v>
                </c:pt>
                <c:pt idx="4">
                  <c:v>0.53</c:v>
                </c:pt>
                <c:pt idx="5">
                  <c:v>0.49</c:v>
                </c:pt>
                <c:pt idx="6">
                  <c:v>0.44</c:v>
                </c:pt>
                <c:pt idx="7">
                  <c:v>0.54</c:v>
                </c:pt>
                <c:pt idx="8">
                  <c:v>0.51</c:v>
                </c:pt>
                <c:pt idx="9">
                  <c:v>0.61</c:v>
                </c:pt>
                <c:pt idx="10">
                  <c:v>0.71</c:v>
                </c:pt>
                <c:pt idx="11">
                  <c:v>0.51</c:v>
                </c:pt>
                <c:pt idx="12">
                  <c:v>0.66</c:v>
                </c:pt>
                <c:pt idx="13">
                  <c:v>0.63</c:v>
                </c:pt>
                <c:pt idx="14">
                  <c:v>0.54</c:v>
                </c:pt>
                <c:pt idx="15">
                  <c:v>0.59</c:v>
                </c:pt>
                <c:pt idx="16">
                  <c:v>0.5</c:v>
                </c:pt>
                <c:pt idx="17">
                  <c:v>0.51</c:v>
                </c:pt>
                <c:pt idx="18">
                  <c:v>0.63</c:v>
                </c:pt>
                <c:pt idx="19">
                  <c:v>0.5</c:v>
                </c:pt>
                <c:pt idx="20">
                  <c:v>0.5</c:v>
                </c:pt>
                <c:pt idx="21">
                  <c:v>0.63</c:v>
                </c:pt>
                <c:pt idx="22">
                  <c:v>0.43</c:v>
                </c:pt>
                <c:pt idx="23">
                  <c:v>0.54</c:v>
                </c:pt>
                <c:pt idx="24">
                  <c:v>0.4</c:v>
                </c:pt>
              </c:numCache>
            </c:numRef>
          </c:val>
        </c:ser>
        <c:ser>
          <c:idx val="2"/>
          <c:order val="2"/>
          <c:tx>
            <c:strRef>
              <c:f>Arkusz3!$P$27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Arkusz3!$P$28:$P$52</c:f>
              <c:numCache>
                <c:ptCount val="25"/>
                <c:pt idx="0">
                  <c:v>0.62</c:v>
                </c:pt>
                <c:pt idx="1">
                  <c:v>0.81</c:v>
                </c:pt>
                <c:pt idx="2">
                  <c:v>0.67</c:v>
                </c:pt>
                <c:pt idx="3">
                  <c:v>0.7</c:v>
                </c:pt>
                <c:pt idx="4">
                  <c:v>0.7</c:v>
                </c:pt>
                <c:pt idx="5">
                  <c:v>0.73</c:v>
                </c:pt>
                <c:pt idx="6">
                  <c:v>0.6</c:v>
                </c:pt>
                <c:pt idx="7">
                  <c:v>0.73</c:v>
                </c:pt>
                <c:pt idx="8">
                  <c:v>0.73</c:v>
                </c:pt>
                <c:pt idx="9">
                  <c:v>0.76</c:v>
                </c:pt>
                <c:pt idx="10">
                  <c:v>0.86</c:v>
                </c:pt>
                <c:pt idx="11">
                  <c:v>0.73</c:v>
                </c:pt>
                <c:pt idx="12">
                  <c:v>0.78</c:v>
                </c:pt>
                <c:pt idx="13">
                  <c:v>0.76</c:v>
                </c:pt>
                <c:pt idx="14">
                  <c:v>0.81</c:v>
                </c:pt>
                <c:pt idx="15">
                  <c:v>0.8</c:v>
                </c:pt>
                <c:pt idx="16">
                  <c:v>0.71</c:v>
                </c:pt>
                <c:pt idx="17">
                  <c:v>0.73</c:v>
                </c:pt>
                <c:pt idx="18">
                  <c:v>0.77</c:v>
                </c:pt>
                <c:pt idx="19">
                  <c:v>0.72</c:v>
                </c:pt>
                <c:pt idx="20">
                  <c:v>0.69</c:v>
                </c:pt>
                <c:pt idx="21">
                  <c:v>0.71</c:v>
                </c:pt>
                <c:pt idx="22">
                  <c:v>0.65</c:v>
                </c:pt>
                <c:pt idx="23">
                  <c:v>0.68</c:v>
                </c:pt>
                <c:pt idx="24">
                  <c:v>0.64</c:v>
                </c:pt>
              </c:numCache>
            </c:numRef>
          </c:val>
        </c:ser>
        <c:gapWidth val="100"/>
        <c:axId val="51959803"/>
        <c:axId val="64985044"/>
      </c:barChart>
      <c:cat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985044"/>
        <c:crossesAt val="0"/>
        <c:auto val="1"/>
        <c:lblOffset val="100"/>
        <c:tickLblSkip val="1"/>
        <c:noMultiLvlLbl val="0"/>
      </c:catAx>
      <c:valAx>
        <c:axId val="649850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959803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50825"/>
          <c:w val="0.063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7 - 10 - język rosyjski PR - maj 2019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0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Arkusz3!$N$54:$N$69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Arkusz3!$O$54:$O$69</c:f>
              <c:numCache>
                <c:ptCount val="16"/>
                <c:pt idx="0">
                  <c:v>0.54</c:v>
                </c:pt>
                <c:pt idx="1">
                  <c:v>0.5</c:v>
                </c:pt>
                <c:pt idx="2">
                  <c:v>0.39</c:v>
                </c:pt>
                <c:pt idx="3">
                  <c:v>0.5</c:v>
                </c:pt>
                <c:pt idx="4">
                  <c:v>0.36</c:v>
                </c:pt>
                <c:pt idx="5">
                  <c:v>0.34</c:v>
                </c:pt>
                <c:pt idx="6">
                  <c:v>0.2</c:v>
                </c:pt>
                <c:pt idx="7">
                  <c:v>0.19</c:v>
                </c:pt>
                <c:pt idx="8">
                  <c:v>0.24</c:v>
                </c:pt>
                <c:pt idx="9">
                  <c:v>0.23</c:v>
                </c:pt>
                <c:pt idx="10">
                  <c:v>0.26</c:v>
                </c:pt>
                <c:pt idx="11">
                  <c:v>0.2</c:v>
                </c:pt>
                <c:pt idx="12">
                  <c:v>0.33</c:v>
                </c:pt>
                <c:pt idx="13">
                  <c:v>0.32</c:v>
                </c:pt>
                <c:pt idx="14">
                  <c:v>0.31</c:v>
                </c:pt>
                <c:pt idx="15">
                  <c:v>0.29</c:v>
                </c:pt>
              </c:numCache>
            </c:numRef>
          </c:val>
        </c:ser>
        <c:ser>
          <c:idx val="2"/>
          <c:order val="2"/>
          <c:tx>
            <c:strRef>
              <c:f>Arkusz3!$P$53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Arkusz3!$P$54:$P$69</c:f>
              <c:numCache>
                <c:ptCount val="16"/>
                <c:pt idx="0">
                  <c:v>0.71</c:v>
                </c:pt>
                <c:pt idx="1">
                  <c:v>0.77</c:v>
                </c:pt>
                <c:pt idx="2">
                  <c:v>0.63</c:v>
                </c:pt>
                <c:pt idx="3">
                  <c:v>0.68</c:v>
                </c:pt>
                <c:pt idx="4">
                  <c:v>0.57</c:v>
                </c:pt>
                <c:pt idx="5">
                  <c:v>0.52</c:v>
                </c:pt>
                <c:pt idx="6">
                  <c:v>0.46</c:v>
                </c:pt>
                <c:pt idx="7">
                  <c:v>0.36</c:v>
                </c:pt>
                <c:pt idx="8">
                  <c:v>0.46</c:v>
                </c:pt>
                <c:pt idx="9">
                  <c:v>0.44</c:v>
                </c:pt>
                <c:pt idx="10">
                  <c:v>0.47</c:v>
                </c:pt>
                <c:pt idx="11">
                  <c:v>0.37</c:v>
                </c:pt>
                <c:pt idx="12">
                  <c:v>0.51</c:v>
                </c:pt>
                <c:pt idx="13">
                  <c:v>0.61</c:v>
                </c:pt>
                <c:pt idx="14">
                  <c:v>0.5</c:v>
                </c:pt>
                <c:pt idx="15">
                  <c:v>0.48</c:v>
                </c:pt>
              </c:numCache>
            </c:numRef>
          </c:val>
        </c:ser>
        <c:gapWidth val="100"/>
        <c:axId val="47994485"/>
        <c:axId val="29297182"/>
      </c:barChart>
      <c:cat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297182"/>
        <c:crossesAt val="0"/>
        <c:auto val="1"/>
        <c:lblOffset val="100"/>
        <c:tickLblSkip val="1"/>
        <c:noMultiLvlLbl val="0"/>
      </c:catAx>
      <c:valAx>
        <c:axId val="292971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994485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4415"/>
          <c:w val="0.0612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PR - maj 2019 </a:t>
            </a:r>
          </a:p>
        </c:rich>
      </c:tx>
      <c:layout>
        <c:manualLayout>
          <c:xMode val="factor"/>
          <c:yMode val="factor"/>
          <c:x val="0.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075"/>
          <c:w val="0.97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62348047"/>
        <c:axId val="24261512"/>
      </c:bar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261512"/>
        <c:crossesAt val="0"/>
        <c:auto val="1"/>
        <c:lblOffset val="100"/>
        <c:tickLblSkip val="1"/>
        <c:noMultiLvlLbl val="0"/>
      </c:catAx>
      <c:valAx>
        <c:axId val="24261512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34804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- maj 2019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83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0.53</c:v>
                </c:pt>
                <c:pt idx="1">
                  <c:v>0.5</c:v>
                </c:pt>
                <c:pt idx="2">
                  <c:v>0.58</c:v>
                </c:pt>
                <c:pt idx="3">
                  <c:v>0.61</c:v>
                </c:pt>
                <c:pt idx="4">
                  <c:v>0.54</c:v>
                </c:pt>
                <c:pt idx="5">
                  <c:v>0.5</c:v>
                </c:pt>
                <c:pt idx="6">
                  <c:v>0.48</c:v>
                </c:pt>
                <c:pt idx="7">
                  <c:v>0.27</c:v>
                </c:pt>
                <c:pt idx="8">
                  <c:v>0.23</c:v>
                </c:pt>
                <c:pt idx="9">
                  <c:v>0.31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0.7</c:v>
                </c:pt>
                <c:pt idx="1">
                  <c:v>0.68</c:v>
                </c:pt>
                <c:pt idx="2">
                  <c:v>0.76</c:v>
                </c:pt>
                <c:pt idx="3">
                  <c:v>0.79</c:v>
                </c:pt>
                <c:pt idx="4">
                  <c:v>0.73</c:v>
                </c:pt>
                <c:pt idx="5">
                  <c:v>0.67</c:v>
                </c:pt>
                <c:pt idx="6">
                  <c:v>0.7</c:v>
                </c:pt>
                <c:pt idx="7">
                  <c:v>0.48</c:v>
                </c:pt>
                <c:pt idx="8">
                  <c:v>0.44</c:v>
                </c:pt>
                <c:pt idx="9">
                  <c:v>0.52</c:v>
                </c:pt>
              </c:numCache>
            </c:numRef>
          </c:val>
        </c:ser>
        <c:gapWidth val="100"/>
        <c:axId val="17027017"/>
        <c:axId val="19025426"/>
      </c:barChart>
      <c:catAx>
        <c:axId val="1702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9025426"/>
        <c:crossesAt val="0"/>
        <c:auto val="1"/>
        <c:lblOffset val="100"/>
        <c:tickLblSkip val="1"/>
        <c:noMultiLvlLbl val="0"/>
      </c:catAx>
      <c:valAx>
        <c:axId val="190254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70270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1"/>
          <c:w val="0.108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rosyjski PR - maj 2019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"/>
          <c:w val="0.948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011107"/>
        <c:axId val="64664508"/>
      </c:bar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08"/>
        <c:crossesAt val="0"/>
        <c:auto val="1"/>
        <c:lblOffset val="100"/>
        <c:tickLblSkip val="1"/>
        <c:noMultiLvlLbl val="0"/>
      </c:catAx>
      <c:valAx>
        <c:axId val="646645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rosyjski PR - maj 2019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94"/>
          <c:w val="0.872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0.54</c:v>
                </c:pt>
                <c:pt idx="1">
                  <c:v>0.54</c:v>
                </c:pt>
                <c:pt idx="2">
                  <c:v>0.33</c:v>
                </c:pt>
                <c:pt idx="3">
                  <c:v>0.31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0.72</c:v>
                </c:pt>
                <c:pt idx="1">
                  <c:v>0.73</c:v>
                </c:pt>
                <c:pt idx="2">
                  <c:v>0.54</c:v>
                </c:pt>
                <c:pt idx="3">
                  <c:v>0.52</c:v>
                </c:pt>
              </c:numCache>
            </c:numRef>
          </c:val>
        </c:ser>
        <c:gapWidth val="100"/>
        <c:axId val="45109661"/>
        <c:axId val="3333766"/>
      </c:bar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333766"/>
        <c:crossesAt val="0"/>
        <c:auto val="1"/>
        <c:lblOffset val="100"/>
        <c:tickLblSkip val="1"/>
        <c:noMultiLvlLbl val="0"/>
      </c:catAx>
      <c:valAx>
        <c:axId val="33337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5109661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25"/>
          <c:w val="0.08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rosyjski PR - maj 2019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825"/>
          <c:w val="0.948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003895"/>
        <c:axId val="1599600"/>
      </c:bar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At val="0"/>
        <c:auto val="1"/>
        <c:lblOffset val="100"/>
        <c:tickLblSkip val="1"/>
        <c:noMultiLvlLbl val="0"/>
      </c:catAx>
      <c:valAx>
        <c:axId val="15996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rosyjski PR - maj 2019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15"/>
          <c:w val="0.88925"/>
          <c:h val="0.8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Arkusz3!$K$5:$K$13</c:f>
              <c:strCache>
                <c:ptCount val="9"/>
                <c:pt idx="0">
                  <c:v>1.Uczeń posługuje się bogatym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2.3) Uczeń znajduje w tekście określone informacje.</c:v>
                </c:pt>
                <c:pt idx="3">
                  <c:v>2.4) Uczeń określa intencje nadawcy/autora tekstu.</c:v>
                </c:pt>
                <c:pt idx="4">
                  <c:v>2.5) Uczeń określa kontekst wypowiedzi.</c:v>
                </c:pt>
                <c:pt idx="5">
                  <c:v>3.3) Uczeń znajduje w tekście określone informacje </c:v>
                </c:pt>
                <c:pt idx="6">
                  <c:v>3.4) Uczeń określa intencje nadawcy/autora tekstu.</c:v>
                </c:pt>
                <c:pt idx="7">
                  <c:v>3.6) Uczeń rozpoznaje związki pomiędzy poszczególnymi częściami tekstu</c:v>
                </c:pt>
                <c:pt idx="8">
                  <c:v>3.1.R) Uczeń oddziela fakty od opinii. </c:v>
                </c:pt>
              </c:strCache>
            </c:strRef>
          </c:cat>
          <c:val>
            <c:numRef>
              <c:f>Arkusz3!$L$5:$L$13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396401"/>
        <c:axId val="62458746"/>
      </c:barChart>
      <c:catAx>
        <c:axId val="14396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At val="0"/>
        <c:auto val="1"/>
        <c:lblOffset val="100"/>
        <c:tickLblSkip val="1"/>
        <c:noMultiLvlLbl val="0"/>
      </c:catAx>
      <c:valAx>
        <c:axId val="6245874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0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85725</xdr:rowOff>
    </xdr:from>
    <xdr:to>
      <xdr:col>10</xdr:col>
      <xdr:colOff>314325</xdr:colOff>
      <xdr:row>61</xdr:row>
      <xdr:rowOff>114300</xdr:rowOff>
    </xdr:to>
    <xdr:graphicFrame>
      <xdr:nvGraphicFramePr>
        <xdr:cNvPr id="1" name="Wykres 1"/>
        <xdr:cNvGraphicFramePr/>
      </xdr:nvGraphicFramePr>
      <xdr:xfrm>
        <a:off x="1962150" y="571500"/>
        <a:ext cx="606742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142875</xdr:rowOff>
    </xdr:from>
    <xdr:to>
      <xdr:col>19</xdr:col>
      <xdr:colOff>542925</xdr:colOff>
      <xdr:row>46</xdr:row>
      <xdr:rowOff>161925</xdr:rowOff>
    </xdr:to>
    <xdr:graphicFrame>
      <xdr:nvGraphicFramePr>
        <xdr:cNvPr id="1" name="Wykres 1"/>
        <xdr:cNvGraphicFramePr/>
      </xdr:nvGraphicFramePr>
      <xdr:xfrm>
        <a:off x="628650" y="2019300"/>
        <a:ext cx="169259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19</xdr:col>
      <xdr:colOff>685800</xdr:colOff>
      <xdr:row>38</xdr:row>
      <xdr:rowOff>66675</xdr:rowOff>
    </xdr:to>
    <xdr:graphicFrame>
      <xdr:nvGraphicFramePr>
        <xdr:cNvPr id="1" name="Wykres 1"/>
        <xdr:cNvGraphicFramePr/>
      </xdr:nvGraphicFramePr>
      <xdr:xfrm>
        <a:off x="771525" y="400050"/>
        <a:ext cx="149447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11</xdr:col>
      <xdr:colOff>771525</xdr:colOff>
      <xdr:row>36</xdr:row>
      <xdr:rowOff>47625</xdr:rowOff>
    </xdr:to>
    <xdr:graphicFrame>
      <xdr:nvGraphicFramePr>
        <xdr:cNvPr id="1" name="Wykres 1"/>
        <xdr:cNvGraphicFramePr/>
      </xdr:nvGraphicFramePr>
      <xdr:xfrm>
        <a:off x="1581150" y="885825"/>
        <a:ext cx="76771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76200</xdr:rowOff>
    </xdr:from>
    <xdr:to>
      <xdr:col>18</xdr:col>
      <xdr:colOff>238125</xdr:colOff>
      <xdr:row>40</xdr:row>
      <xdr:rowOff>85725</xdr:rowOff>
    </xdr:to>
    <xdr:graphicFrame>
      <xdr:nvGraphicFramePr>
        <xdr:cNvPr id="1" name="Wykres 1"/>
        <xdr:cNvGraphicFramePr/>
      </xdr:nvGraphicFramePr>
      <xdr:xfrm>
        <a:off x="3352800" y="1695450"/>
        <a:ext cx="107727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19050</xdr:rowOff>
    </xdr:from>
    <xdr:to>
      <xdr:col>12</xdr:col>
      <xdr:colOff>476250</xdr:colOff>
      <xdr:row>38</xdr:row>
      <xdr:rowOff>85725</xdr:rowOff>
    </xdr:to>
    <xdr:graphicFrame>
      <xdr:nvGraphicFramePr>
        <xdr:cNvPr id="1" name="Wykres 1"/>
        <xdr:cNvGraphicFramePr/>
      </xdr:nvGraphicFramePr>
      <xdr:xfrm>
        <a:off x="1314450" y="180975"/>
        <a:ext cx="8420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89.8515625" style="0" customWidth="1"/>
  </cols>
  <sheetData>
    <row r="1" ht="30.75" customHeight="1">
      <c r="A1" s="1" t="s">
        <v>160</v>
      </c>
    </row>
    <row r="3" ht="45" customHeight="1">
      <c r="A3" s="1" t="s">
        <v>161</v>
      </c>
    </row>
    <row r="4" ht="30.75" customHeight="1">
      <c r="A4" s="1" t="s">
        <v>0</v>
      </c>
    </row>
    <row r="5" ht="60" customHeight="1">
      <c r="A5" s="1" t="s">
        <v>1</v>
      </c>
    </row>
    <row r="6" ht="45" customHeight="1">
      <c r="A6" s="1" t="s">
        <v>2</v>
      </c>
    </row>
    <row r="7" ht="30.75" customHeight="1">
      <c r="A7" s="1" t="s">
        <v>3</v>
      </c>
    </row>
    <row r="9" ht="16.5" customHeight="1">
      <c r="A9" s="2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N17" sqref="N17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4" sqref="P34"/>
    </sheetView>
  </sheetViews>
  <sheetFormatPr defaultColWidth="11.57421875" defaultRowHeight="12.75" customHeight="1"/>
  <sheetData>
    <row r="31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69"/>
  <sheetViews>
    <sheetView zoomScalePageLayoutView="0" workbookViewId="0" topLeftCell="A4">
      <selection activeCell="S24" sqref="S24"/>
    </sheetView>
  </sheetViews>
  <sheetFormatPr defaultColWidth="9.140625" defaultRowHeight="14.25" customHeight="1"/>
  <cols>
    <col min="1" max="1" width="6.7109375" style="0" customWidth="1"/>
    <col min="2" max="2" width="6.421875" style="0" customWidth="1"/>
    <col min="3" max="3" width="31.00390625" style="0" customWidth="1"/>
    <col min="4" max="4" width="9.00390625" style="74" customWidth="1"/>
    <col min="5" max="5" width="11.421875" style="74" customWidth="1"/>
    <col min="6" max="6" width="7.00390625" style="0" customWidth="1"/>
    <col min="7" max="7" width="14.28125" style="75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3.7109375" style="0" customWidth="1"/>
    <col min="14" max="14" width="6.28125" style="0" customWidth="1"/>
    <col min="15" max="15" width="11.421875" style="0" customWidth="1"/>
    <col min="16" max="16" width="7.421875" style="0" customWidth="1"/>
    <col min="17" max="17" width="6.28125" style="0" customWidth="1"/>
    <col min="18" max="18" width="12.140625" style="0" customWidth="1"/>
    <col min="19" max="19" width="6.7109375" style="0" bestFit="1" customWidth="1"/>
    <col min="20" max="20" width="6.421875" style="0" customWidth="1"/>
    <col min="21" max="23" width="4.8515625" style="0" customWidth="1"/>
    <col min="24" max="24" width="8.7109375" style="0" customWidth="1"/>
    <col min="25" max="25" width="6.7109375" style="0" bestFit="1" customWidth="1"/>
    <col min="26" max="26" width="9.7109375" style="0" customWidth="1"/>
    <col min="27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11</v>
      </c>
    </row>
    <row r="3" spans="4:11" ht="14.25" customHeight="1">
      <c r="D3" s="74" t="s">
        <v>137</v>
      </c>
      <c r="E3" s="74" t="s">
        <v>138</v>
      </c>
      <c r="F3" t="s">
        <v>139</v>
      </c>
      <c r="K3" t="s">
        <v>140</v>
      </c>
    </row>
    <row r="4" spans="3:12" ht="14.25" customHeight="1">
      <c r="C4" t="str">
        <f>Dane!$AS$5</f>
        <v>Rozumienie ze słuchu</v>
      </c>
      <c r="D4" s="74" t="e">
        <f>Dane!$AS$60</f>
        <v>#DIV/0!</v>
      </c>
      <c r="E4" s="74">
        <v>0.54</v>
      </c>
      <c r="F4" s="74">
        <v>0.72</v>
      </c>
      <c r="L4" t="s">
        <v>137</v>
      </c>
    </row>
    <row r="5" spans="3:12" ht="14.25" customHeight="1">
      <c r="C5" t="str">
        <f>Dane!$AT$5</f>
        <v>Rozumienie tekstów pisanych</v>
      </c>
      <c r="D5" s="74" t="e">
        <f>Dane!$AT$60</f>
        <v>#DIV/0!</v>
      </c>
      <c r="E5" s="74">
        <v>0.54</v>
      </c>
      <c r="F5" s="74">
        <v>0.73</v>
      </c>
      <c r="K5" t="s">
        <v>141</v>
      </c>
      <c r="L5" s="74" t="e">
        <f>(Dane!$AB$60+Dane!$AC$60+Dane!$AD$60+Dane!$AE$60+Dane!$AF$60+Dane!$AG$60+Dane!$AH$60+Dane!$AI$60+Dane!$AJ$60+Dane!$AK$60+Dane!$AL$60+Dane!$AM$60)/12</f>
        <v>#DIV/0!</v>
      </c>
    </row>
    <row r="6" spans="3:12" ht="14.25" customHeight="1">
      <c r="C6" t="str">
        <f>Dane!$AU$5</f>
        <v>Znajomość środków językowych</v>
      </c>
      <c r="D6" s="74" t="e">
        <f>Dane!$AU$60</f>
        <v>#DIV/0!</v>
      </c>
      <c r="E6" s="74">
        <v>0.33</v>
      </c>
      <c r="F6">
        <v>0.54</v>
      </c>
      <c r="K6" t="s">
        <v>142</v>
      </c>
      <c r="L6" s="74" t="e">
        <f>Dane!$C$60</f>
        <v>#DIV/0!</v>
      </c>
    </row>
    <row r="7" spans="3:12" ht="14.25" customHeight="1">
      <c r="C7" t="str">
        <f>Dane!$AV$5</f>
        <v>Wypowiedź pisemna</v>
      </c>
      <c r="D7" s="74" t="e">
        <f>Dane!$AV$60</f>
        <v>#DIV/0!</v>
      </c>
      <c r="E7" s="74">
        <v>0.31</v>
      </c>
      <c r="F7" s="74">
        <v>0.52</v>
      </c>
      <c r="K7" t="s">
        <v>143</v>
      </c>
      <c r="L7" s="74" t="e">
        <f>(Dane!$F$60+Dane!$G$60+Dane!$H$60+Dane!$I$60+Dane!$J$60+Dane!$K$60+Dane!$L$60+Dane!$M$60)/8</f>
        <v>#DIV/0!</v>
      </c>
    </row>
    <row r="8" spans="11:12" ht="14.25" customHeight="1">
      <c r="K8" t="s">
        <v>144</v>
      </c>
      <c r="L8" s="74" t="e">
        <f>(Dane!$D$60+Dane!$N$60)/2</f>
        <v>#DIV/0!</v>
      </c>
    </row>
    <row r="9" spans="3:12" ht="14.25" customHeight="1">
      <c r="C9" t="s">
        <v>12</v>
      </c>
      <c r="K9" t="s">
        <v>145</v>
      </c>
      <c r="L9" s="74" t="e">
        <f>Dane!$E$60</f>
        <v>#DIV/0!</v>
      </c>
    </row>
    <row r="10" spans="4:12" ht="14.25" customHeight="1">
      <c r="D10" s="74" t="s">
        <v>137</v>
      </c>
      <c r="K10" t="s">
        <v>146</v>
      </c>
      <c r="L10" s="74" t="e">
        <f>(Dane!$O$60+Dane!$P$60+Dane!$Q$60+Dane!$R$60+Dane!$W$60+Dane!$X$60+Dane!$Z$60)/7</f>
        <v>#DIV/0!</v>
      </c>
    </row>
    <row r="11" spans="3:12" ht="14.25" customHeight="1">
      <c r="C11" t="str">
        <f>Dane!$AW$5</f>
        <v>I. Znajomość środków językowych</v>
      </c>
      <c r="D11" s="74" t="e">
        <f>Dane!$AW$60</f>
        <v>#DIV/0!</v>
      </c>
      <c r="K11" t="s">
        <v>147</v>
      </c>
      <c r="L11" s="74" t="e">
        <f>Dane!$Y$60</f>
        <v>#DIV/0!</v>
      </c>
    </row>
    <row r="12" spans="3:16" ht="14.25" customHeight="1">
      <c r="C12" t="str">
        <f>Dane!$AX$5</f>
        <v>II. Rozumienie wypowiedzi</v>
      </c>
      <c r="D12" s="74" t="e">
        <f>Dane!$AX$60</f>
        <v>#DIV/0!</v>
      </c>
      <c r="K12" t="s">
        <v>149</v>
      </c>
      <c r="L12" s="74" t="e">
        <f>(Dane!$S$60+Dane!$T$60+Dane!$U$60+Dane!$V$60)/4</f>
        <v>#DIV/0!</v>
      </c>
      <c r="P12" s="76" t="s">
        <v>148</v>
      </c>
    </row>
    <row r="13" spans="3:19" ht="14.25" customHeight="1">
      <c r="C13" t="str">
        <f>Dane!$AY$5</f>
        <v>III. Tworzenie wypowiedzi</v>
      </c>
      <c r="D13" s="74" t="e">
        <f>Dane!$AY$60</f>
        <v>#DIV/0!</v>
      </c>
      <c r="K13" t="s">
        <v>165</v>
      </c>
      <c r="L13" s="76" t="e">
        <f>Dane!$AA$60</f>
        <v>#DIV/0!</v>
      </c>
      <c r="P13" s="76"/>
      <c r="Q13" t="s">
        <v>137</v>
      </c>
      <c r="R13" s="77" t="s">
        <v>138</v>
      </c>
      <c r="S13" t="s">
        <v>139</v>
      </c>
    </row>
    <row r="14" spans="16:19" ht="14.25" customHeight="1">
      <c r="P14">
        <v>1</v>
      </c>
      <c r="Q14" s="76" t="e">
        <f>(Dane!$C$60+Dane!$D$60+Dane!$E$60)/3</f>
        <v>#DIV/0!</v>
      </c>
      <c r="R14">
        <v>0.53</v>
      </c>
      <c r="S14" s="74">
        <v>0.7</v>
      </c>
    </row>
    <row r="15" spans="16:26" ht="14.25" customHeight="1">
      <c r="P15">
        <v>2</v>
      </c>
      <c r="Q15" s="76" t="e">
        <f>(Dane!$F$60+Dane!$G$60+Dane!$H$60+Dane!$I$60)/4</f>
        <v>#DIV/0!</v>
      </c>
      <c r="R15" s="74">
        <v>0.5</v>
      </c>
      <c r="S15" s="74">
        <v>0.68</v>
      </c>
      <c r="Z15" s="78"/>
    </row>
    <row r="16" spans="16:19" ht="14.25" customHeight="1">
      <c r="P16">
        <v>3</v>
      </c>
      <c r="Q16" s="76" t="e">
        <f>(Dane!$J$60+Dane!$K$60+Dane!$L$60+Dane!$M$60+Dane!$N$60)/5</f>
        <v>#DIV/0!</v>
      </c>
      <c r="R16">
        <v>0.58</v>
      </c>
      <c r="S16" s="74">
        <v>0.76</v>
      </c>
    </row>
    <row r="17" spans="12:19" ht="14.25" customHeight="1">
      <c r="L17" s="74"/>
      <c r="P17">
        <v>4</v>
      </c>
      <c r="Q17" s="76" t="e">
        <f>(Dane!$O$60+Dane!$P$60+Dane!$Q$60+Dane!$R$60)/4</f>
        <v>#DIV/0!</v>
      </c>
      <c r="R17">
        <v>0.61</v>
      </c>
      <c r="S17" s="74">
        <v>0.79</v>
      </c>
    </row>
    <row r="18" spans="12:19" ht="14.25" customHeight="1">
      <c r="L18" s="76"/>
      <c r="P18">
        <v>5</v>
      </c>
      <c r="Q18" s="76" t="e">
        <f>(Dane!$S$60+Dane!$T$60+Dane!$U$60+Dane!$V$60)/4</f>
        <v>#DIV/0!</v>
      </c>
      <c r="R18">
        <v>0.54</v>
      </c>
      <c r="S18" s="74">
        <v>0.73</v>
      </c>
    </row>
    <row r="19" spans="16:19" ht="14.25" customHeight="1">
      <c r="P19">
        <v>6</v>
      </c>
      <c r="Q19" s="76" t="e">
        <f>(Dane!$W$60+Dane!$X$60+Dane!$Y$60+Dane!$Z$60+Dane!$AA$60)/5</f>
        <v>#DIV/0!</v>
      </c>
      <c r="R19" s="74">
        <v>0.5</v>
      </c>
      <c r="S19" s="74">
        <v>0.67</v>
      </c>
    </row>
    <row r="20" spans="7:19" ht="14.25" customHeight="1">
      <c r="G20" s="75" t="s">
        <v>150</v>
      </c>
      <c r="P20">
        <v>7</v>
      </c>
      <c r="Q20" s="74" t="e">
        <f>(Dane!$AB$60+Dane!$AC$60+Dane!$AD$60+Dane!$AE$60)/4</f>
        <v>#DIV/0!</v>
      </c>
      <c r="R20" s="74">
        <v>0.48</v>
      </c>
      <c r="S20" s="74">
        <v>0.7</v>
      </c>
    </row>
    <row r="21" spans="5:45" ht="14.25" customHeight="1">
      <c r="E21" s="79"/>
      <c r="F21" s="77"/>
      <c r="G21" s="80"/>
      <c r="H21" s="77" t="s">
        <v>137</v>
      </c>
      <c r="I21" s="77"/>
      <c r="J21" s="77"/>
      <c r="L21" s="77"/>
      <c r="M21" s="77"/>
      <c r="N21" s="77"/>
      <c r="O21" s="77"/>
      <c r="P21" s="77">
        <v>8</v>
      </c>
      <c r="Q21" s="76" t="e">
        <f>(Dane!$AF$60+Dane!$AG$60+Dane!$AH$60+Dane!$AI$60)/4</f>
        <v>#DIV/0!</v>
      </c>
      <c r="R21" s="74">
        <v>0.27</v>
      </c>
      <c r="S21" s="74">
        <v>0.48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5:45" ht="14.25" customHeight="1">
      <c r="E22" s="76"/>
      <c r="F22" s="76"/>
      <c r="G22" s="81" t="s">
        <v>126</v>
      </c>
      <c r="H22" s="76" t="e">
        <f>Dane!$C$60</f>
        <v>#DIV/0!</v>
      </c>
      <c r="I22" s="76"/>
      <c r="J22" s="76"/>
      <c r="L22" s="76"/>
      <c r="M22" s="76"/>
      <c r="N22" s="76"/>
      <c r="O22" s="76"/>
      <c r="P22" s="82">
        <v>9</v>
      </c>
      <c r="Q22" s="76" t="e">
        <f>(Dane!$AJ$60+Dane!$AK$60+Dane!$AL$60+Dane!$AM$60)/4</f>
        <v>#DIV/0!</v>
      </c>
      <c r="R22">
        <v>0.23</v>
      </c>
      <c r="S22" s="74">
        <v>0.44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</row>
    <row r="23" spans="5:45" ht="14.25" customHeight="1">
      <c r="E23" s="76"/>
      <c r="F23" s="76"/>
      <c r="G23" s="81" t="s">
        <v>151</v>
      </c>
      <c r="H23" s="76" t="e">
        <f>Dane!$D$60</f>
        <v>#DIV/0!</v>
      </c>
      <c r="I23" s="76"/>
      <c r="J23" s="76"/>
      <c r="L23" s="76"/>
      <c r="M23" s="76"/>
      <c r="N23" s="76"/>
      <c r="O23" s="76"/>
      <c r="P23" s="82">
        <v>10</v>
      </c>
      <c r="Q23" s="76" t="e">
        <f>(Dane!$AN$60+Dane!$AO$60+Dane!$AP$60+Dane!$AQ$60)/4</f>
        <v>#DIV/0!</v>
      </c>
      <c r="R23">
        <v>0.31</v>
      </c>
      <c r="S23" s="74">
        <v>0.52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</row>
    <row r="24" spans="5:45" ht="14.25" customHeight="1">
      <c r="E24" s="76"/>
      <c r="F24" s="76"/>
      <c r="G24" s="81" t="s">
        <v>130</v>
      </c>
      <c r="H24" s="76" t="e">
        <f>Dane!$E$60</f>
        <v>#DIV/0!</v>
      </c>
      <c r="I24" s="76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</row>
    <row r="25" spans="5:45" ht="14.25" customHeight="1">
      <c r="E25" s="76"/>
      <c r="F25" s="82"/>
      <c r="G25" s="81" t="s">
        <v>18</v>
      </c>
      <c r="H25" s="76" t="e">
        <f>Dane!$F$60</f>
        <v>#DIV/0!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83"/>
    </row>
    <row r="26" spans="5:45" ht="14.25" customHeight="1">
      <c r="E26" s="76"/>
      <c r="F26" s="79"/>
      <c r="G26" s="81" t="s">
        <v>19</v>
      </c>
      <c r="H26" s="76" t="e">
        <f>Dane!$G$60</f>
        <v>#DIV/0!</v>
      </c>
      <c r="I26" s="79"/>
      <c r="J26" s="77"/>
      <c r="K26" s="77"/>
      <c r="L26" s="77"/>
      <c r="M26" s="75" t="s">
        <v>150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</row>
    <row r="27" spans="5:45" ht="14.25" customHeight="1">
      <c r="E27" s="76"/>
      <c r="F27" s="79"/>
      <c r="G27" s="84" t="s">
        <v>20</v>
      </c>
      <c r="H27" s="76" t="e">
        <f>Dane!$H$60</f>
        <v>#DIV/0!</v>
      </c>
      <c r="I27" s="79"/>
      <c r="J27" s="77"/>
      <c r="K27" s="77"/>
      <c r="L27" s="77"/>
      <c r="M27" s="80"/>
      <c r="N27" s="77" t="s">
        <v>137</v>
      </c>
      <c r="O27" s="77" t="s">
        <v>138</v>
      </c>
      <c r="P27" s="77" t="s">
        <v>139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</row>
    <row r="28" spans="5:45" ht="14.25" customHeight="1">
      <c r="E28" s="76"/>
      <c r="F28" s="79"/>
      <c r="G28" s="84" t="s">
        <v>21</v>
      </c>
      <c r="H28" s="76" t="e">
        <f>Dane!$I$60</f>
        <v>#DIV/0!</v>
      </c>
      <c r="I28" s="79"/>
      <c r="J28" s="77"/>
      <c r="K28" s="77"/>
      <c r="L28" s="77"/>
      <c r="M28" s="81" t="s">
        <v>126</v>
      </c>
      <c r="N28" s="76" t="e">
        <f>Dane!$C$60</f>
        <v>#DIV/0!</v>
      </c>
      <c r="O28" s="79">
        <v>0.36</v>
      </c>
      <c r="P28" s="77">
        <v>0.62</v>
      </c>
      <c r="Q28" s="77"/>
      <c r="R28" s="81"/>
      <c r="S28" s="76"/>
      <c r="T28" s="79"/>
      <c r="U28" s="77"/>
      <c r="V28" s="77"/>
      <c r="W28" s="77"/>
      <c r="X28" s="81"/>
      <c r="Y28" s="76"/>
      <c r="Z28" s="79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</row>
    <row r="29" spans="5:26" ht="14.25" customHeight="1">
      <c r="E29" s="76"/>
      <c r="F29" s="74"/>
      <c r="G29" s="84" t="s">
        <v>22</v>
      </c>
      <c r="H29" s="76" t="e">
        <f>Dane!$J$60</f>
        <v>#DIV/0!</v>
      </c>
      <c r="I29" s="74"/>
      <c r="M29" s="81" t="s">
        <v>151</v>
      </c>
      <c r="N29" s="76" t="e">
        <f>Dane!$D$60</f>
        <v>#DIV/0!</v>
      </c>
      <c r="O29" s="74">
        <v>0.76</v>
      </c>
      <c r="P29" s="74">
        <v>0.81</v>
      </c>
      <c r="R29" s="81"/>
      <c r="S29" s="76"/>
      <c r="T29" s="74"/>
      <c r="X29" s="81"/>
      <c r="Y29" s="76"/>
      <c r="Z29" s="74"/>
    </row>
    <row r="30" spans="5:26" ht="14.25" customHeight="1">
      <c r="E30" s="76"/>
      <c r="F30" s="74"/>
      <c r="G30" s="84" t="s">
        <v>23</v>
      </c>
      <c r="H30" s="76" t="e">
        <f>Dane!$K$60</f>
        <v>#DIV/0!</v>
      </c>
      <c r="I30" s="74"/>
      <c r="M30" s="81" t="s">
        <v>130</v>
      </c>
      <c r="N30" s="76" t="e">
        <f>Dane!$E$60</f>
        <v>#DIV/0!</v>
      </c>
      <c r="O30" s="77">
        <v>0.46</v>
      </c>
      <c r="P30" s="79">
        <v>0.67</v>
      </c>
      <c r="R30" s="81"/>
      <c r="S30" s="76"/>
      <c r="T30" s="79"/>
      <c r="X30" s="81"/>
      <c r="Y30" s="76"/>
      <c r="Z30" s="77"/>
    </row>
    <row r="31" spans="5:25" ht="14.25" customHeight="1">
      <c r="E31" s="76"/>
      <c r="F31" s="74"/>
      <c r="G31" s="84" t="s">
        <v>24</v>
      </c>
      <c r="H31" s="76" t="e">
        <f>Dane!$L$60</f>
        <v>#DIV/0!</v>
      </c>
      <c r="I31" s="74"/>
      <c r="M31" s="81" t="s">
        <v>18</v>
      </c>
      <c r="N31" s="76" t="e">
        <f>Dane!$F$60</f>
        <v>#DIV/0!</v>
      </c>
      <c r="O31">
        <v>0.53</v>
      </c>
      <c r="P31" s="74">
        <v>0.7</v>
      </c>
      <c r="R31" s="81"/>
      <c r="S31" s="76"/>
      <c r="X31" s="81"/>
      <c r="Y31" s="76"/>
    </row>
    <row r="32" spans="5:26" ht="14.25" customHeight="1">
      <c r="E32" s="76"/>
      <c r="F32" s="74"/>
      <c r="G32" s="85" t="s">
        <v>25</v>
      </c>
      <c r="H32" s="76" t="e">
        <f>Dane!$M$60</f>
        <v>#DIV/0!</v>
      </c>
      <c r="I32" s="74"/>
      <c r="M32" s="81" t="s">
        <v>19</v>
      </c>
      <c r="N32" s="76" t="e">
        <f>Dane!$G$60</f>
        <v>#DIV/0!</v>
      </c>
      <c r="O32" s="77">
        <v>0.53</v>
      </c>
      <c r="P32" s="79">
        <v>0.7</v>
      </c>
      <c r="R32" s="81"/>
      <c r="S32" s="76"/>
      <c r="T32" s="77"/>
      <c r="X32" s="81"/>
      <c r="Y32" s="76"/>
      <c r="Z32" s="77"/>
    </row>
    <row r="33" spans="5:25" ht="14.25" customHeight="1">
      <c r="E33" s="76"/>
      <c r="F33" s="74"/>
      <c r="G33" s="85" t="s">
        <v>26</v>
      </c>
      <c r="H33" s="76" t="e">
        <f>Dane!$N$60</f>
        <v>#DIV/0!</v>
      </c>
      <c r="I33" s="74"/>
      <c r="M33" s="84" t="s">
        <v>20</v>
      </c>
      <c r="N33" s="76" t="e">
        <f>Dane!$H$60</f>
        <v>#DIV/0!</v>
      </c>
      <c r="O33">
        <v>0.49</v>
      </c>
      <c r="P33" s="74">
        <v>0.73</v>
      </c>
      <c r="R33" s="84"/>
      <c r="S33" s="76"/>
      <c r="T33" s="74"/>
      <c r="X33" s="84"/>
      <c r="Y33" s="76"/>
    </row>
    <row r="34" spans="5:26" ht="14.25" customHeight="1">
      <c r="E34" s="76"/>
      <c r="F34" s="74"/>
      <c r="G34" s="85" t="s">
        <v>27</v>
      </c>
      <c r="H34" s="76" t="e">
        <f>Dane!$O$60</f>
        <v>#DIV/0!</v>
      </c>
      <c r="I34" s="74"/>
      <c r="M34" s="84" t="s">
        <v>21</v>
      </c>
      <c r="N34" s="76" t="e">
        <f>Dane!$I$60</f>
        <v>#DIV/0!</v>
      </c>
      <c r="O34" s="77">
        <v>0.44</v>
      </c>
      <c r="P34" s="79">
        <v>0.6</v>
      </c>
      <c r="R34" s="84"/>
      <c r="S34" s="76"/>
      <c r="T34" s="77"/>
      <c r="X34" s="84"/>
      <c r="Y34" s="76"/>
      <c r="Z34" s="77"/>
    </row>
    <row r="35" spans="5:25" ht="14.25" customHeight="1">
      <c r="E35" s="76"/>
      <c r="F35" s="74"/>
      <c r="G35" s="85" t="s">
        <v>28</v>
      </c>
      <c r="H35" s="76" t="e">
        <f>Dane!$P$60</f>
        <v>#DIV/0!</v>
      </c>
      <c r="I35" s="74"/>
      <c r="M35" s="84" t="s">
        <v>22</v>
      </c>
      <c r="N35" s="76" t="e">
        <f>Dane!$J$60</f>
        <v>#DIV/0!</v>
      </c>
      <c r="O35">
        <v>0.54</v>
      </c>
      <c r="P35" s="74">
        <v>0.73</v>
      </c>
      <c r="R35" s="84"/>
      <c r="S35" s="76"/>
      <c r="X35" s="84"/>
      <c r="Y35" s="76"/>
    </row>
    <row r="36" spans="5:26" ht="14.25" customHeight="1">
      <c r="E36" s="76"/>
      <c r="F36" s="74"/>
      <c r="G36" s="85" t="s">
        <v>29</v>
      </c>
      <c r="H36" s="76" t="e">
        <f>Dane!$Q$60</f>
        <v>#DIV/0!</v>
      </c>
      <c r="I36" s="74"/>
      <c r="M36" s="84" t="s">
        <v>23</v>
      </c>
      <c r="N36" s="76" t="e">
        <f>Dane!$K$60</f>
        <v>#DIV/0!</v>
      </c>
      <c r="O36" s="77">
        <v>0.51</v>
      </c>
      <c r="P36" s="77">
        <v>0.73</v>
      </c>
      <c r="R36" s="84"/>
      <c r="S36" s="76"/>
      <c r="T36" s="77"/>
      <c r="X36" s="84"/>
      <c r="Y36" s="76"/>
      <c r="Z36" s="77"/>
    </row>
    <row r="37" spans="5:26" ht="14.25" customHeight="1">
      <c r="E37" s="76"/>
      <c r="F37" s="74"/>
      <c r="G37" s="85" t="s">
        <v>30</v>
      </c>
      <c r="H37" s="76" t="e">
        <f>Dane!$R$60</f>
        <v>#DIV/0!</v>
      </c>
      <c r="I37" s="74"/>
      <c r="M37" s="84" t="s">
        <v>24</v>
      </c>
      <c r="N37" s="76" t="e">
        <f>Dane!$L$60</f>
        <v>#DIV/0!</v>
      </c>
      <c r="O37" s="74">
        <v>0.61</v>
      </c>
      <c r="P37">
        <v>0.76</v>
      </c>
      <c r="R37" s="84"/>
      <c r="S37" s="76"/>
      <c r="T37" s="74"/>
      <c r="X37" s="84"/>
      <c r="Y37" s="76"/>
      <c r="Z37" s="74"/>
    </row>
    <row r="38" spans="5:26" ht="14.25" customHeight="1">
      <c r="E38" s="76"/>
      <c r="F38" s="74"/>
      <c r="G38" s="85" t="s">
        <v>31</v>
      </c>
      <c r="H38" s="76" t="e">
        <f>Dane!$S$60</f>
        <v>#DIV/0!</v>
      </c>
      <c r="I38" s="74"/>
      <c r="M38" s="85" t="s">
        <v>25</v>
      </c>
      <c r="N38" s="76" t="e">
        <f>Dane!$M$60</f>
        <v>#DIV/0!</v>
      </c>
      <c r="O38" s="77">
        <v>0.71</v>
      </c>
      <c r="P38" s="79">
        <v>0.86</v>
      </c>
      <c r="R38" s="85"/>
      <c r="S38" s="76"/>
      <c r="T38" s="77"/>
      <c r="X38" s="85"/>
      <c r="Y38" s="76"/>
      <c r="Z38" s="77"/>
    </row>
    <row r="39" spans="5:25" ht="14.25" customHeight="1">
      <c r="E39" s="76"/>
      <c r="F39" s="74"/>
      <c r="G39" s="85" t="s">
        <v>32</v>
      </c>
      <c r="H39" s="76" t="e">
        <f>Dane!$T$60</f>
        <v>#DIV/0!</v>
      </c>
      <c r="I39" s="74"/>
      <c r="M39" s="85" t="s">
        <v>26</v>
      </c>
      <c r="N39" s="76" t="e">
        <f>Dane!$N$60</f>
        <v>#DIV/0!</v>
      </c>
      <c r="O39" s="74">
        <v>0.51</v>
      </c>
      <c r="P39">
        <v>0.73</v>
      </c>
      <c r="R39" s="85"/>
      <c r="S39" s="76"/>
      <c r="X39" s="85"/>
      <c r="Y39" s="76"/>
    </row>
    <row r="40" spans="5:26" ht="14.25" customHeight="1">
      <c r="E40" s="76"/>
      <c r="F40" s="74"/>
      <c r="G40" s="85" t="s">
        <v>33</v>
      </c>
      <c r="H40" s="76" t="e">
        <f>Dane!$U$60</f>
        <v>#DIV/0!</v>
      </c>
      <c r="I40" s="74"/>
      <c r="M40" s="85" t="s">
        <v>27</v>
      </c>
      <c r="N40" s="76" t="e">
        <f>Dane!$O$60</f>
        <v>#DIV/0!</v>
      </c>
      <c r="O40" s="77">
        <v>0.66</v>
      </c>
      <c r="P40" s="77">
        <v>0.78</v>
      </c>
      <c r="R40" s="85"/>
      <c r="S40" s="76"/>
      <c r="T40" s="77"/>
      <c r="X40" s="85"/>
      <c r="Y40" s="76"/>
      <c r="Z40" s="77"/>
    </row>
    <row r="41" spans="5:26" ht="14.25" customHeight="1">
      <c r="E41" s="76"/>
      <c r="F41" s="74"/>
      <c r="G41" s="85" t="s">
        <v>34</v>
      </c>
      <c r="H41" s="76" t="e">
        <f>Dane!$V$60</f>
        <v>#DIV/0!</v>
      </c>
      <c r="I41" s="74"/>
      <c r="M41" s="85" t="s">
        <v>28</v>
      </c>
      <c r="N41" s="76" t="e">
        <f>Dane!$P$60</f>
        <v>#DIV/0!</v>
      </c>
      <c r="O41" s="74">
        <v>0.63</v>
      </c>
      <c r="P41">
        <v>0.76</v>
      </c>
      <c r="R41" s="85"/>
      <c r="S41" s="76"/>
      <c r="T41" s="74"/>
      <c r="X41" s="85"/>
      <c r="Y41" s="76"/>
      <c r="Z41" s="74"/>
    </row>
    <row r="42" spans="5:26" ht="14.25" customHeight="1">
      <c r="E42" s="76"/>
      <c r="F42" s="74"/>
      <c r="G42" s="85" t="s">
        <v>35</v>
      </c>
      <c r="H42" s="76" t="e">
        <f>Dane!$W$60</f>
        <v>#DIV/0!</v>
      </c>
      <c r="I42" s="74"/>
      <c r="M42" s="85" t="s">
        <v>29</v>
      </c>
      <c r="N42" s="76" t="e">
        <f>Dane!$Q$60</f>
        <v>#DIV/0!</v>
      </c>
      <c r="O42" s="79">
        <v>0.54</v>
      </c>
      <c r="P42" s="79">
        <v>0.81</v>
      </c>
      <c r="R42" s="85"/>
      <c r="S42" s="76"/>
      <c r="T42" s="79"/>
      <c r="X42" s="85"/>
      <c r="Y42" s="76"/>
      <c r="Z42" s="79"/>
    </row>
    <row r="43" spans="5:25" ht="14.25" customHeight="1">
      <c r="E43" s="76"/>
      <c r="F43" s="74"/>
      <c r="G43" s="85" t="s">
        <v>36</v>
      </c>
      <c r="H43" s="76" t="e">
        <f>Dane!$X$60</f>
        <v>#DIV/0!</v>
      </c>
      <c r="I43" s="74"/>
      <c r="M43" s="85" t="s">
        <v>30</v>
      </c>
      <c r="N43" s="76" t="e">
        <f>Dane!$R$60</f>
        <v>#DIV/0!</v>
      </c>
      <c r="O43">
        <v>0.59</v>
      </c>
      <c r="P43" s="74">
        <v>0.8</v>
      </c>
      <c r="R43" s="85"/>
      <c r="S43" s="76"/>
      <c r="X43" s="85"/>
      <c r="Y43" s="76"/>
    </row>
    <row r="44" spans="5:26" ht="14.25" customHeight="1">
      <c r="E44" s="76"/>
      <c r="F44" s="74"/>
      <c r="G44" s="85" t="s">
        <v>37</v>
      </c>
      <c r="H44" s="76" t="e">
        <f>Dane!$Y$60</f>
        <v>#DIV/0!</v>
      </c>
      <c r="I44" s="74"/>
      <c r="M44" s="85" t="s">
        <v>31</v>
      </c>
      <c r="N44" s="76" t="e">
        <f>Dane!$S$60</f>
        <v>#DIV/0!</v>
      </c>
      <c r="O44" s="79">
        <v>0.5</v>
      </c>
      <c r="P44" s="77">
        <v>0.71</v>
      </c>
      <c r="R44" s="85"/>
      <c r="S44" s="76"/>
      <c r="T44" s="77"/>
      <c r="X44" s="85"/>
      <c r="Y44" s="76"/>
      <c r="Z44" s="77"/>
    </row>
    <row r="45" spans="5:25" ht="14.25" customHeight="1">
      <c r="E45" s="76"/>
      <c r="F45" s="74"/>
      <c r="G45" s="85" t="s">
        <v>38</v>
      </c>
      <c r="H45" s="76" t="e">
        <f>Dane!$Z$60</f>
        <v>#DIV/0!</v>
      </c>
      <c r="I45" s="74"/>
      <c r="M45" s="85" t="s">
        <v>32</v>
      </c>
      <c r="N45" s="76" t="e">
        <f>Dane!$T$60</f>
        <v>#DIV/0!</v>
      </c>
      <c r="O45">
        <v>0.51</v>
      </c>
      <c r="P45" s="74">
        <v>0.73</v>
      </c>
      <c r="R45" s="85"/>
      <c r="S45" s="76"/>
      <c r="X45" s="85"/>
      <c r="Y45" s="76"/>
    </row>
    <row r="46" spans="5:26" ht="14.25" customHeight="1">
      <c r="E46" s="76"/>
      <c r="F46" s="74"/>
      <c r="G46" s="85" t="s">
        <v>39</v>
      </c>
      <c r="H46" s="76" t="e">
        <f>Dane!$AA$60</f>
        <v>#DIV/0!</v>
      </c>
      <c r="I46" s="74"/>
      <c r="M46" s="85" t="s">
        <v>33</v>
      </c>
      <c r="N46" s="76" t="e">
        <f>Dane!$U$60</f>
        <v>#DIV/0!</v>
      </c>
      <c r="O46" s="77">
        <v>0.63</v>
      </c>
      <c r="P46" s="77">
        <v>0.77</v>
      </c>
      <c r="R46" s="85"/>
      <c r="S46" s="76"/>
      <c r="T46" s="77"/>
      <c r="X46" s="85"/>
      <c r="Y46" s="76"/>
      <c r="Z46" s="77"/>
    </row>
    <row r="47" spans="5:26" ht="14.25" customHeight="1">
      <c r="E47" s="76"/>
      <c r="F47" s="74"/>
      <c r="G47" s="85" t="s">
        <v>40</v>
      </c>
      <c r="H47" s="76" t="e">
        <f>Dane!$AB$60</f>
        <v>#DIV/0!</v>
      </c>
      <c r="I47" s="74"/>
      <c r="M47" s="85" t="s">
        <v>34</v>
      </c>
      <c r="N47" s="76" t="e">
        <f>Dane!$V$60</f>
        <v>#DIV/0!</v>
      </c>
      <c r="O47" s="74">
        <v>0.5</v>
      </c>
      <c r="P47" s="74">
        <v>0.72</v>
      </c>
      <c r="R47" s="89"/>
      <c r="S47" s="76"/>
      <c r="T47" s="74"/>
      <c r="X47" s="85"/>
      <c r="Y47" s="76"/>
      <c r="Z47" s="74"/>
    </row>
    <row r="48" spans="5:26" ht="14.25" customHeight="1">
      <c r="E48" s="76"/>
      <c r="F48" s="74"/>
      <c r="G48" s="85" t="s">
        <v>41</v>
      </c>
      <c r="H48" s="76" t="e">
        <f>Dane!$AC$60</f>
        <v>#DIV/0!</v>
      </c>
      <c r="M48" s="85" t="s">
        <v>35</v>
      </c>
      <c r="N48" s="76" t="e">
        <f>Dane!$W$60</f>
        <v>#DIV/0!</v>
      </c>
      <c r="O48" s="79">
        <v>0.5</v>
      </c>
      <c r="P48" s="77">
        <v>0.69</v>
      </c>
      <c r="R48" s="85"/>
      <c r="S48" s="76"/>
      <c r="T48" s="77"/>
      <c r="X48" s="85"/>
      <c r="Y48" s="76"/>
      <c r="Z48" s="77"/>
    </row>
    <row r="49" spans="5:25" ht="14.25" customHeight="1">
      <c r="E49" s="76"/>
      <c r="F49" s="74"/>
      <c r="G49" s="85" t="s">
        <v>42</v>
      </c>
      <c r="H49" s="76" t="e">
        <f>Dane!$AD$60</f>
        <v>#DIV/0!</v>
      </c>
      <c r="M49" s="85" t="s">
        <v>36</v>
      </c>
      <c r="N49" s="76" t="e">
        <f>Dane!$X$60</f>
        <v>#DIV/0!</v>
      </c>
      <c r="O49">
        <v>0.63</v>
      </c>
      <c r="P49">
        <v>0.71</v>
      </c>
      <c r="R49" s="85"/>
      <c r="S49" s="76"/>
      <c r="X49" s="85"/>
      <c r="Y49" s="76"/>
    </row>
    <row r="50" spans="5:26" ht="14.25" customHeight="1">
      <c r="E50" s="76"/>
      <c r="F50" s="74"/>
      <c r="G50" s="85" t="s">
        <v>43</v>
      </c>
      <c r="H50" s="76" t="e">
        <f>Dane!$AE$60</f>
        <v>#DIV/0!</v>
      </c>
      <c r="M50" s="85" t="s">
        <v>37</v>
      </c>
      <c r="N50" s="76" t="e">
        <f>Dane!$Y$60</f>
        <v>#DIV/0!</v>
      </c>
      <c r="O50" s="79">
        <v>0.43</v>
      </c>
      <c r="P50" s="77">
        <v>0.65</v>
      </c>
      <c r="R50" s="85"/>
      <c r="S50" s="76"/>
      <c r="T50" s="77"/>
      <c r="X50" s="85"/>
      <c r="Y50" s="76"/>
      <c r="Z50" s="77"/>
    </row>
    <row r="51" spans="5:26" ht="14.25" customHeight="1">
      <c r="E51" s="76"/>
      <c r="G51" s="85" t="s">
        <v>44</v>
      </c>
      <c r="H51" s="76" t="e">
        <f>Dane!$AF$60</f>
        <v>#DIV/0!</v>
      </c>
      <c r="M51" s="85" t="s">
        <v>38</v>
      </c>
      <c r="N51" s="76" t="e">
        <f>Dane!$Z$60</f>
        <v>#DIV/0!</v>
      </c>
      <c r="O51" s="74">
        <v>0.54</v>
      </c>
      <c r="P51" s="74">
        <v>0.68</v>
      </c>
      <c r="R51" s="85"/>
      <c r="S51" s="76"/>
      <c r="T51" s="74"/>
      <c r="X51" s="85"/>
      <c r="Y51" s="76"/>
      <c r="Z51" s="74"/>
    </row>
    <row r="52" spans="5:26" ht="14.25" customHeight="1">
      <c r="E52" s="76"/>
      <c r="G52" s="85" t="s">
        <v>45</v>
      </c>
      <c r="H52" s="76" t="e">
        <f>Dane!$AG$60</f>
        <v>#DIV/0!</v>
      </c>
      <c r="M52" s="85" t="s">
        <v>39</v>
      </c>
      <c r="N52" s="76" t="e">
        <f>Dane!$AA$60</f>
        <v>#DIV/0!</v>
      </c>
      <c r="O52" s="79">
        <v>0.4</v>
      </c>
      <c r="P52" s="77">
        <v>0.64</v>
      </c>
      <c r="R52" s="85"/>
      <c r="S52" s="76"/>
      <c r="T52" s="79"/>
      <c r="X52" s="85"/>
      <c r="Y52" s="76"/>
      <c r="Z52" s="77"/>
    </row>
    <row r="53" spans="5:16" ht="14.25" customHeight="1">
      <c r="E53" s="76"/>
      <c r="G53" s="85" t="s">
        <v>46</v>
      </c>
      <c r="H53" s="76" t="e">
        <f>Dane!$AH$60</f>
        <v>#DIV/0!</v>
      </c>
      <c r="N53" s="77" t="s">
        <v>137</v>
      </c>
      <c r="O53" s="77" t="s">
        <v>138</v>
      </c>
      <c r="P53" s="77" t="s">
        <v>139</v>
      </c>
    </row>
    <row r="54" spans="5:26" ht="14.25" customHeight="1">
      <c r="E54" s="76"/>
      <c r="G54" s="85" t="s">
        <v>47</v>
      </c>
      <c r="H54" s="76" t="e">
        <f>Dane!$AI$60</f>
        <v>#DIV/0!</v>
      </c>
      <c r="M54" s="85" t="s">
        <v>40</v>
      </c>
      <c r="N54" s="76" t="e">
        <f>Dane!$AB$60</f>
        <v>#DIV/0!</v>
      </c>
      <c r="O54" s="77">
        <v>0.54</v>
      </c>
      <c r="P54" s="77">
        <v>0.71</v>
      </c>
      <c r="R54" s="85"/>
      <c r="S54" s="76"/>
      <c r="T54" s="77"/>
      <c r="X54" s="85"/>
      <c r="Y54" s="76"/>
      <c r="Z54" s="77"/>
    </row>
    <row r="55" spans="5:25" ht="14.25" customHeight="1">
      <c r="E55" s="76"/>
      <c r="G55" s="85" t="s">
        <v>48</v>
      </c>
      <c r="H55" s="76" t="e">
        <f>Dane!$AJ$60</f>
        <v>#DIV/0!</v>
      </c>
      <c r="M55" s="85" t="s">
        <v>41</v>
      </c>
      <c r="N55" s="76" t="e">
        <f>Dane!$AC$60</f>
        <v>#DIV/0!</v>
      </c>
      <c r="O55" s="74">
        <v>0.5</v>
      </c>
      <c r="P55">
        <v>0.77</v>
      </c>
      <c r="R55" s="85"/>
      <c r="S55" s="76"/>
      <c r="X55" s="85"/>
      <c r="Y55" s="76"/>
    </row>
    <row r="56" spans="7:26" ht="14.25" customHeight="1">
      <c r="G56" s="85" t="s">
        <v>49</v>
      </c>
      <c r="H56" s="76" t="e">
        <f>Dane!$AK$60</f>
        <v>#DIV/0!</v>
      </c>
      <c r="M56" s="85" t="s">
        <v>42</v>
      </c>
      <c r="N56" s="76" t="e">
        <f>Dane!$AD$60</f>
        <v>#DIV/0!</v>
      </c>
      <c r="O56" s="77">
        <v>0.39</v>
      </c>
      <c r="P56" s="77">
        <v>0.63</v>
      </c>
      <c r="R56" s="85"/>
      <c r="S56" s="76"/>
      <c r="T56" s="77"/>
      <c r="X56" s="85"/>
      <c r="Y56" s="76"/>
      <c r="Z56" s="77"/>
    </row>
    <row r="57" spans="7:25" ht="14.25" customHeight="1">
      <c r="G57" s="85" t="s">
        <v>50</v>
      </c>
      <c r="H57" s="76" t="e">
        <f>Dane!$AL$60</f>
        <v>#DIV/0!</v>
      </c>
      <c r="M57" s="85" t="s">
        <v>43</v>
      </c>
      <c r="N57" s="76" t="e">
        <f>Dane!$AE$60</f>
        <v>#DIV/0!</v>
      </c>
      <c r="O57" s="74">
        <v>0.5</v>
      </c>
      <c r="P57" s="74">
        <v>0.68</v>
      </c>
      <c r="R57" s="85"/>
      <c r="S57" s="76"/>
      <c r="X57" s="85"/>
      <c r="Y57" s="76"/>
    </row>
    <row r="58" spans="7:26" ht="14.25" customHeight="1">
      <c r="G58" s="85" t="s">
        <v>51</v>
      </c>
      <c r="H58" s="76" t="e">
        <f>Dane!$AM$60</f>
        <v>#DIV/0!</v>
      </c>
      <c r="M58" s="85" t="s">
        <v>44</v>
      </c>
      <c r="N58" s="76" t="e">
        <f>Dane!$AF$60</f>
        <v>#DIV/0!</v>
      </c>
      <c r="O58" s="77">
        <v>0.36</v>
      </c>
      <c r="P58" s="77">
        <v>0.57</v>
      </c>
      <c r="R58" s="85"/>
      <c r="S58" s="76"/>
      <c r="T58" s="77"/>
      <c r="X58" s="85"/>
      <c r="Y58" s="76"/>
      <c r="Z58" s="77"/>
    </row>
    <row r="59" spans="7:25" ht="14.25" customHeight="1">
      <c r="G59" s="75" t="s">
        <v>152</v>
      </c>
      <c r="H59" s="76" t="e">
        <f>Dane!$AN$60</f>
        <v>#DIV/0!</v>
      </c>
      <c r="M59" s="85" t="s">
        <v>45</v>
      </c>
      <c r="N59" s="76" t="e">
        <f>Dane!$AG$60</f>
        <v>#DIV/0!</v>
      </c>
      <c r="O59">
        <v>0.34</v>
      </c>
      <c r="P59" s="74">
        <v>0.52</v>
      </c>
      <c r="R59" s="85"/>
      <c r="S59" s="76"/>
      <c r="X59" s="85"/>
      <c r="Y59" s="76"/>
    </row>
    <row r="60" spans="7:26" ht="14.25" customHeight="1">
      <c r="G60" s="75" t="s">
        <v>153</v>
      </c>
      <c r="H60" s="76" t="e">
        <f>Dane!$AO$60</f>
        <v>#DIV/0!</v>
      </c>
      <c r="M60" s="85" t="s">
        <v>46</v>
      </c>
      <c r="N60" s="76" t="e">
        <f>Dane!$AH$60</f>
        <v>#DIV/0!</v>
      </c>
      <c r="O60" s="79">
        <v>0.2</v>
      </c>
      <c r="P60" s="77">
        <v>0.46</v>
      </c>
      <c r="R60" s="85"/>
      <c r="S60" s="76"/>
      <c r="T60" s="77"/>
      <c r="X60" s="85"/>
      <c r="Y60" s="76"/>
      <c r="Z60" s="77"/>
    </row>
    <row r="61" spans="7:25" ht="14.25" customHeight="1">
      <c r="G61" s="75" t="s">
        <v>154</v>
      </c>
      <c r="H61" s="76" t="e">
        <f>Dane!$AP$60</f>
        <v>#DIV/0!</v>
      </c>
      <c r="M61" s="85" t="s">
        <v>47</v>
      </c>
      <c r="N61" s="76" t="e">
        <f>Dane!$AI$60</f>
        <v>#DIV/0!</v>
      </c>
      <c r="O61">
        <v>0.19</v>
      </c>
      <c r="P61">
        <v>0.36</v>
      </c>
      <c r="R61" s="85"/>
      <c r="S61" s="76"/>
      <c r="T61" s="74"/>
      <c r="X61" s="85"/>
      <c r="Y61" s="76"/>
    </row>
    <row r="62" spans="7:26" ht="14.25" customHeight="1">
      <c r="G62" s="75" t="s">
        <v>155</v>
      </c>
      <c r="H62" s="76" t="e">
        <f>Dane!$AQ$60</f>
        <v>#DIV/0!</v>
      </c>
      <c r="M62" s="85" t="s">
        <v>48</v>
      </c>
      <c r="N62" s="76" t="e">
        <f>Dane!$AJ$60</f>
        <v>#DIV/0!</v>
      </c>
      <c r="O62" s="77">
        <v>0.24</v>
      </c>
      <c r="P62" s="77">
        <v>0.46</v>
      </c>
      <c r="R62" s="85"/>
      <c r="S62" s="76"/>
      <c r="T62" s="77"/>
      <c r="X62" s="85"/>
      <c r="Y62" s="76"/>
      <c r="Z62" s="77"/>
    </row>
    <row r="63" spans="13:25" ht="14.25" customHeight="1">
      <c r="M63" s="85" t="s">
        <v>49</v>
      </c>
      <c r="N63" s="76" t="e">
        <f>Dane!$AK$60</f>
        <v>#DIV/0!</v>
      </c>
      <c r="O63" s="74">
        <v>0.23</v>
      </c>
      <c r="P63">
        <v>0.44</v>
      </c>
      <c r="R63" s="85"/>
      <c r="S63" s="76"/>
      <c r="X63" s="85"/>
      <c r="Y63" s="76"/>
    </row>
    <row r="64" spans="13:26" ht="14.25" customHeight="1">
      <c r="M64" s="85" t="s">
        <v>50</v>
      </c>
      <c r="N64" s="76" t="e">
        <f>Dane!$AL$60</f>
        <v>#DIV/0!</v>
      </c>
      <c r="O64" s="77">
        <v>0.26</v>
      </c>
      <c r="P64" s="77">
        <v>0.47</v>
      </c>
      <c r="R64" s="85"/>
      <c r="S64" s="76"/>
      <c r="T64" s="77"/>
      <c r="X64" s="85"/>
      <c r="Y64" s="76"/>
      <c r="Z64" s="77"/>
    </row>
    <row r="65" spans="13:26" ht="14.25" customHeight="1">
      <c r="M65" s="85" t="s">
        <v>51</v>
      </c>
      <c r="N65" s="76" t="e">
        <f>Dane!$AM$60</f>
        <v>#DIV/0!</v>
      </c>
      <c r="O65" s="74">
        <v>0.2</v>
      </c>
      <c r="P65" s="74">
        <v>0.37</v>
      </c>
      <c r="R65" s="85"/>
      <c r="S65" s="76"/>
      <c r="T65" s="74"/>
      <c r="X65" s="85"/>
      <c r="Y65" s="76"/>
      <c r="Z65" s="74"/>
    </row>
    <row r="66" spans="13:26" ht="14.25" customHeight="1">
      <c r="M66" s="75" t="s">
        <v>152</v>
      </c>
      <c r="N66" s="76" t="e">
        <f>Dane!$AN$60</f>
        <v>#DIV/0!</v>
      </c>
      <c r="O66" s="77">
        <v>0.33</v>
      </c>
      <c r="P66" s="79">
        <v>0.51</v>
      </c>
      <c r="R66" s="75"/>
      <c r="S66" s="76"/>
      <c r="T66" s="77"/>
      <c r="X66" s="75"/>
      <c r="Y66" s="76"/>
      <c r="Z66" s="77"/>
    </row>
    <row r="67" spans="13:25" ht="14.25" customHeight="1">
      <c r="M67" s="75" t="s">
        <v>153</v>
      </c>
      <c r="N67" s="76" t="e">
        <f>Dane!$AO$60</f>
        <v>#DIV/0!</v>
      </c>
      <c r="O67">
        <v>0.32</v>
      </c>
      <c r="P67">
        <v>0.61</v>
      </c>
      <c r="R67" s="75"/>
      <c r="S67" s="76"/>
      <c r="X67" s="75"/>
      <c r="Y67" s="76"/>
    </row>
    <row r="68" spans="13:26" ht="14.25" customHeight="1">
      <c r="M68" s="75" t="s">
        <v>154</v>
      </c>
      <c r="N68" s="76" t="e">
        <f>Dane!$AP$60</f>
        <v>#DIV/0!</v>
      </c>
      <c r="O68" s="77">
        <v>0.31</v>
      </c>
      <c r="P68" s="79">
        <v>0.5</v>
      </c>
      <c r="R68" s="75"/>
      <c r="S68" s="76"/>
      <c r="T68" s="77"/>
      <c r="X68" s="75"/>
      <c r="Y68" s="76"/>
      <c r="Z68" s="77"/>
    </row>
    <row r="69" spans="13:25" ht="14.25" customHeight="1">
      <c r="M69" s="75" t="s">
        <v>155</v>
      </c>
      <c r="N69" s="76" t="e">
        <f>Dane!$AQ$60</f>
        <v>#DIV/0!</v>
      </c>
      <c r="O69">
        <v>0.29</v>
      </c>
      <c r="P69">
        <v>0.48</v>
      </c>
      <c r="R69" s="75"/>
      <c r="S69" s="76"/>
      <c r="T69" s="74"/>
      <c r="X69" s="75"/>
      <c r="Y69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="70" zoomScaleNormal="70" zoomScalePageLayoutView="0" workbookViewId="0" topLeftCell="A1">
      <selection activeCell="AH4" sqref="AH4"/>
    </sheetView>
  </sheetViews>
  <sheetFormatPr defaultColWidth="9.140625" defaultRowHeight="12.75" customHeight="1"/>
  <cols>
    <col min="1" max="1" width="4.57421875" style="3" customWidth="1"/>
    <col min="2" max="2" width="12.57421875" style="3" customWidth="1"/>
    <col min="3" max="32" width="5.57421875" style="3" customWidth="1"/>
    <col min="33" max="33" width="6.00390625" style="3" customWidth="1"/>
    <col min="34" max="39" width="5.57421875" style="3" customWidth="1"/>
    <col min="40" max="40" width="6.28125" style="3" customWidth="1"/>
    <col min="41" max="42" width="5.57421875" style="3" customWidth="1"/>
    <col min="43" max="43" width="5.8515625" style="3" customWidth="1"/>
    <col min="44" max="44" width="6.421875" style="4" customWidth="1"/>
    <col min="45" max="47" width="9.140625" style="3" customWidth="1"/>
    <col min="48" max="48" width="9.7109375" style="3" customWidth="1"/>
    <col min="49" max="254" width="9.140625" style="3" customWidth="1"/>
  </cols>
  <sheetData>
    <row r="1" spans="1:43" ht="19.5" customHeight="1">
      <c r="A1" s="101" t="s">
        <v>162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34" ht="17.25" customHeight="1">
      <c r="A2" s="102" t="s">
        <v>5</v>
      </c>
      <c r="B2" s="102"/>
      <c r="C2" s="102"/>
      <c r="D2" s="102"/>
      <c r="E2" s="102"/>
      <c r="F2" s="102"/>
      <c r="AD2" s="107" t="s">
        <v>158</v>
      </c>
      <c r="AE2" s="107"/>
      <c r="AF2" s="107"/>
      <c r="AG2" s="107"/>
      <c r="AH2" s="88">
        <v>0.5</v>
      </c>
    </row>
    <row r="3" spans="1:51" ht="15.75" customHeight="1">
      <c r="A3" s="103" t="s">
        <v>6</v>
      </c>
      <c r="B3" s="103"/>
      <c r="C3" s="103"/>
      <c r="D3" s="103"/>
      <c r="E3" s="6"/>
      <c r="F3" s="5"/>
      <c r="G3" s="5"/>
      <c r="H3" s="5"/>
      <c r="I3" s="7" t="e">
        <f>AR58/E3</f>
        <v>#DIV/0!</v>
      </c>
      <c r="J3" s="7"/>
      <c r="K3" s="7"/>
      <c r="L3" s="104" t="s">
        <v>7</v>
      </c>
      <c r="M3" s="104"/>
      <c r="N3" s="8" t="e">
        <f>AR60</f>
        <v>#DIV/0!</v>
      </c>
      <c r="O3" s="9"/>
      <c r="P3" s="9"/>
      <c r="Q3" s="105" t="s">
        <v>8</v>
      </c>
      <c r="R3" s="105"/>
      <c r="S3" s="105"/>
      <c r="T3" s="105"/>
      <c r="U3" s="105"/>
      <c r="V3" s="86">
        <v>0.43</v>
      </c>
      <c r="W3" s="10"/>
      <c r="X3" s="10"/>
      <c r="Y3" s="106" t="s">
        <v>9</v>
      </c>
      <c r="Z3" s="106"/>
      <c r="AA3" s="106"/>
      <c r="AB3" s="86">
        <v>0.62</v>
      </c>
      <c r="AC3" s="10"/>
      <c r="AD3" s="108" t="s">
        <v>157</v>
      </c>
      <c r="AE3" s="108"/>
      <c r="AF3" s="108"/>
      <c r="AG3" s="108"/>
      <c r="AH3" s="87">
        <v>0.3</v>
      </c>
      <c r="AI3" s="10"/>
      <c r="AJ3" s="10"/>
      <c r="AK3" s="10"/>
      <c r="AL3" s="10"/>
      <c r="AM3" s="10"/>
      <c r="AN3" s="10"/>
      <c r="AO3" s="10"/>
      <c r="AP3" s="10"/>
      <c r="AQ3" s="10"/>
      <c r="AS3" s="11"/>
      <c r="AT3" s="11"/>
      <c r="AU3" s="11"/>
      <c r="AV3" s="12"/>
      <c r="AW3" s="11"/>
      <c r="AX3" s="11"/>
      <c r="AY3" s="11"/>
    </row>
    <row r="4" spans="40:51" ht="43.5" customHeight="1">
      <c r="AN4" s="93" t="s">
        <v>10</v>
      </c>
      <c r="AO4" s="93"/>
      <c r="AP4" s="93"/>
      <c r="AQ4" s="93"/>
      <c r="AS4" s="94" t="s">
        <v>11</v>
      </c>
      <c r="AT4" s="94"/>
      <c r="AU4" s="94"/>
      <c r="AV4" s="94"/>
      <c r="AW4" s="95" t="s">
        <v>12</v>
      </c>
      <c r="AX4" s="95"/>
      <c r="AY4" s="95"/>
    </row>
    <row r="5" spans="1:51" ht="87" customHeight="1">
      <c r="A5" s="94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7" t="s">
        <v>40</v>
      </c>
      <c r="AC5" s="17" t="s">
        <v>41</v>
      </c>
      <c r="AD5" s="17" t="s">
        <v>42</v>
      </c>
      <c r="AE5" s="17" t="s">
        <v>43</v>
      </c>
      <c r="AF5" s="17" t="s">
        <v>44</v>
      </c>
      <c r="AG5" s="17" t="s">
        <v>45</v>
      </c>
      <c r="AH5" s="17" t="s">
        <v>46</v>
      </c>
      <c r="AI5" s="17" t="s">
        <v>47</v>
      </c>
      <c r="AJ5" s="17" t="s">
        <v>48</v>
      </c>
      <c r="AK5" s="17" t="s">
        <v>49</v>
      </c>
      <c r="AL5" s="17" t="s">
        <v>50</v>
      </c>
      <c r="AM5" s="17" t="s">
        <v>51</v>
      </c>
      <c r="AN5" s="18" t="s">
        <v>52</v>
      </c>
      <c r="AO5" s="18" t="s">
        <v>53</v>
      </c>
      <c r="AP5" s="18" t="s">
        <v>54</v>
      </c>
      <c r="AQ5" s="18" t="s">
        <v>55</v>
      </c>
      <c r="AR5" s="96" t="s">
        <v>56</v>
      </c>
      <c r="AS5" s="97" t="s">
        <v>57</v>
      </c>
      <c r="AT5" s="98" t="s">
        <v>58</v>
      </c>
      <c r="AU5" s="99" t="s">
        <v>59</v>
      </c>
      <c r="AV5" s="100" t="s">
        <v>60</v>
      </c>
      <c r="AW5" s="99" t="s">
        <v>61</v>
      </c>
      <c r="AX5" s="91" t="s">
        <v>62</v>
      </c>
      <c r="AY5" s="92" t="s">
        <v>63</v>
      </c>
    </row>
    <row r="6" spans="1:51" ht="17.25" customHeight="1">
      <c r="A6" s="94"/>
      <c r="B6" s="19" t="s">
        <v>64</v>
      </c>
      <c r="C6" s="20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>
        <v>1</v>
      </c>
      <c r="Z6" s="21">
        <v>1</v>
      </c>
      <c r="AA6" s="21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2">
        <v>1</v>
      </c>
      <c r="AJ6" s="22">
        <v>1</v>
      </c>
      <c r="AK6" s="22">
        <v>1</v>
      </c>
      <c r="AL6" s="22">
        <v>1</v>
      </c>
      <c r="AM6" s="22">
        <v>1</v>
      </c>
      <c r="AN6" s="23">
        <v>5</v>
      </c>
      <c r="AO6" s="23">
        <v>2</v>
      </c>
      <c r="AP6" s="23">
        <v>3</v>
      </c>
      <c r="AQ6" s="23">
        <v>3</v>
      </c>
      <c r="AR6" s="96"/>
      <c r="AS6" s="97"/>
      <c r="AT6" s="98"/>
      <c r="AU6" s="99"/>
      <c r="AV6" s="100"/>
      <c r="AW6" s="99"/>
      <c r="AX6" s="91"/>
      <c r="AY6" s="92"/>
    </row>
    <row r="7" spans="1:51" ht="46.5" customHeight="1">
      <c r="A7" s="94"/>
      <c r="B7" s="24" t="s">
        <v>65</v>
      </c>
      <c r="C7" s="15" t="s">
        <v>66</v>
      </c>
      <c r="D7" s="15" t="s">
        <v>66</v>
      </c>
      <c r="E7" s="15" t="s">
        <v>66</v>
      </c>
      <c r="F7" s="15" t="s">
        <v>66</v>
      </c>
      <c r="G7" s="15" t="s">
        <v>66</v>
      </c>
      <c r="H7" s="15" t="s">
        <v>66</v>
      </c>
      <c r="I7" s="15" t="s">
        <v>66</v>
      </c>
      <c r="J7" s="15" t="s">
        <v>66</v>
      </c>
      <c r="K7" s="15" t="s">
        <v>66</v>
      </c>
      <c r="L7" s="15" t="s">
        <v>66</v>
      </c>
      <c r="M7" s="15" t="s">
        <v>66</v>
      </c>
      <c r="N7" s="15" t="s">
        <v>66</v>
      </c>
      <c r="O7" s="16" t="s">
        <v>66</v>
      </c>
      <c r="P7" s="16" t="s">
        <v>66</v>
      </c>
      <c r="Q7" s="16" t="s">
        <v>66</v>
      </c>
      <c r="R7" s="16" t="s">
        <v>66</v>
      </c>
      <c r="S7" s="16" t="s">
        <v>66</v>
      </c>
      <c r="T7" s="16" t="s">
        <v>66</v>
      </c>
      <c r="U7" s="16" t="s">
        <v>66</v>
      </c>
      <c r="V7" s="16" t="s">
        <v>66</v>
      </c>
      <c r="W7" s="16" t="s">
        <v>66</v>
      </c>
      <c r="X7" s="16" t="s">
        <v>66</v>
      </c>
      <c r="Y7" s="16" t="s">
        <v>66</v>
      </c>
      <c r="Z7" s="16" t="s">
        <v>66</v>
      </c>
      <c r="AA7" s="16" t="s">
        <v>66</v>
      </c>
      <c r="AB7" s="17" t="s">
        <v>67</v>
      </c>
      <c r="AC7" s="17" t="s">
        <v>67</v>
      </c>
      <c r="AD7" s="17" t="s">
        <v>67</v>
      </c>
      <c r="AE7" s="17" t="s">
        <v>67</v>
      </c>
      <c r="AF7" s="17" t="s">
        <v>67</v>
      </c>
      <c r="AG7" s="17" t="s">
        <v>67</v>
      </c>
      <c r="AH7" s="17" t="s">
        <v>67</v>
      </c>
      <c r="AI7" s="17" t="s">
        <v>67</v>
      </c>
      <c r="AJ7" s="17" t="s">
        <v>67</v>
      </c>
      <c r="AK7" s="17" t="s">
        <v>67</v>
      </c>
      <c r="AL7" s="17" t="s">
        <v>67</v>
      </c>
      <c r="AM7" s="17" t="s">
        <v>67</v>
      </c>
      <c r="AN7" s="25" t="s">
        <v>68</v>
      </c>
      <c r="AO7" s="25" t="s">
        <v>68</v>
      </c>
      <c r="AP7" s="25" t="s">
        <v>68</v>
      </c>
      <c r="AQ7" s="25" t="s">
        <v>68</v>
      </c>
      <c r="AR7" s="96"/>
      <c r="AS7" s="97"/>
      <c r="AT7" s="98"/>
      <c r="AU7" s="99"/>
      <c r="AV7" s="100"/>
      <c r="AW7" s="99"/>
      <c r="AX7" s="91"/>
      <c r="AY7" s="92"/>
    </row>
    <row r="8" spans="1:51" ht="16.5" customHeight="1">
      <c r="A8" s="26">
        <v>1</v>
      </c>
      <c r="B8" s="27" t="s">
        <v>69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6"/>
      <c r="AO8" s="26"/>
      <c r="AP8" s="26"/>
      <c r="AQ8" s="26"/>
      <c r="AR8" s="31">
        <f aca="true" t="shared" si="0" ref="AR8:AR57">SUM(C8:AQ8)</f>
        <v>0</v>
      </c>
      <c r="AS8" s="32">
        <f aca="true" t="shared" si="1" ref="AS8:AS57">SUM(C8:N8)</f>
        <v>0</v>
      </c>
      <c r="AT8" s="33">
        <f aca="true" t="shared" si="2" ref="AT8:AT57">SUM(O8:AA8)</f>
        <v>0</v>
      </c>
      <c r="AU8" s="34">
        <f aca="true" t="shared" si="3" ref="AU8:AU58">SUM(AB8:AM8)</f>
        <v>0</v>
      </c>
      <c r="AV8" s="35">
        <f aca="true" t="shared" si="4" ref="AV8:AV57">SUM(AN8:AQ8)</f>
        <v>0</v>
      </c>
      <c r="AW8" s="30">
        <f aca="true" t="shared" si="5" ref="AW8:AW57">SUM(AB8:AM8)</f>
        <v>0</v>
      </c>
      <c r="AX8" s="36">
        <f aca="true" t="shared" si="6" ref="AX8:AX57">SUM(C8:AA8)</f>
        <v>0</v>
      </c>
      <c r="AY8" s="26">
        <f aca="true" t="shared" si="7" ref="AY8:AY57">AV8</f>
        <v>0</v>
      </c>
    </row>
    <row r="9" spans="1:51" ht="17.25" customHeight="1">
      <c r="A9" s="37">
        <v>2</v>
      </c>
      <c r="B9" s="38" t="s">
        <v>70</v>
      </c>
      <c r="C9" s="39"/>
      <c r="D9" s="32"/>
      <c r="E9" s="39"/>
      <c r="F9" s="32"/>
      <c r="G9" s="39"/>
      <c r="H9" s="32"/>
      <c r="I9" s="39"/>
      <c r="J9" s="32"/>
      <c r="K9" s="39"/>
      <c r="L9" s="32"/>
      <c r="M9" s="39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26"/>
      <c r="AO9" s="26"/>
      <c r="AP9" s="26"/>
      <c r="AQ9" s="26"/>
      <c r="AR9" s="40">
        <f t="shared" si="0"/>
        <v>0</v>
      </c>
      <c r="AS9" s="32">
        <f t="shared" si="1"/>
        <v>0</v>
      </c>
      <c r="AT9" s="33">
        <f t="shared" si="2"/>
        <v>0</v>
      </c>
      <c r="AU9" s="34">
        <f t="shared" si="3"/>
        <v>0</v>
      </c>
      <c r="AV9" s="35">
        <f t="shared" si="4"/>
        <v>0</v>
      </c>
      <c r="AW9" s="30">
        <f t="shared" si="5"/>
        <v>0</v>
      </c>
      <c r="AX9" s="36">
        <f t="shared" si="6"/>
        <v>0</v>
      </c>
      <c r="AY9" s="37">
        <f t="shared" si="7"/>
        <v>0</v>
      </c>
    </row>
    <row r="10" spans="1:51" ht="17.25" customHeight="1">
      <c r="A10" s="37">
        <v>3</v>
      </c>
      <c r="B10" s="38" t="s">
        <v>71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26"/>
      <c r="AO10" s="26"/>
      <c r="AP10" s="26"/>
      <c r="AQ10" s="26"/>
      <c r="AR10" s="40">
        <f t="shared" si="0"/>
        <v>0</v>
      </c>
      <c r="AS10" s="32">
        <f t="shared" si="1"/>
        <v>0</v>
      </c>
      <c r="AT10" s="33">
        <f t="shared" si="2"/>
        <v>0</v>
      </c>
      <c r="AU10" s="34">
        <f t="shared" si="3"/>
        <v>0</v>
      </c>
      <c r="AV10" s="35">
        <f t="shared" si="4"/>
        <v>0</v>
      </c>
      <c r="AW10" s="30">
        <f t="shared" si="5"/>
        <v>0</v>
      </c>
      <c r="AX10" s="36">
        <f t="shared" si="6"/>
        <v>0</v>
      </c>
      <c r="AY10" s="37">
        <f t="shared" si="7"/>
        <v>0</v>
      </c>
    </row>
    <row r="11" spans="1:51" ht="17.25" customHeight="1">
      <c r="A11" s="37">
        <v>4</v>
      </c>
      <c r="B11" s="38" t="s">
        <v>72</v>
      </c>
      <c r="C11" s="39"/>
      <c r="D11" s="32"/>
      <c r="E11" s="39"/>
      <c r="F11" s="32"/>
      <c r="G11" s="39"/>
      <c r="H11" s="32"/>
      <c r="I11" s="39"/>
      <c r="J11" s="32"/>
      <c r="K11" s="39"/>
      <c r="L11" s="32"/>
      <c r="M11" s="39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26"/>
      <c r="AO11" s="26"/>
      <c r="AP11" s="26"/>
      <c r="AQ11" s="26"/>
      <c r="AR11" s="40">
        <f t="shared" si="0"/>
        <v>0</v>
      </c>
      <c r="AS11" s="32">
        <f t="shared" si="1"/>
        <v>0</v>
      </c>
      <c r="AT11" s="33">
        <f t="shared" si="2"/>
        <v>0</v>
      </c>
      <c r="AU11" s="34">
        <f t="shared" si="3"/>
        <v>0</v>
      </c>
      <c r="AV11" s="35">
        <f t="shared" si="4"/>
        <v>0</v>
      </c>
      <c r="AW11" s="30">
        <f t="shared" si="5"/>
        <v>0</v>
      </c>
      <c r="AX11" s="36">
        <f t="shared" si="6"/>
        <v>0</v>
      </c>
      <c r="AY11" s="37">
        <f t="shared" si="7"/>
        <v>0</v>
      </c>
    </row>
    <row r="12" spans="1:51" ht="17.25" customHeight="1">
      <c r="A12" s="37">
        <v>5</v>
      </c>
      <c r="B12" s="38" t="s">
        <v>73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26"/>
      <c r="AO12" s="26"/>
      <c r="AP12" s="26"/>
      <c r="AQ12" s="26"/>
      <c r="AR12" s="40">
        <f t="shared" si="0"/>
        <v>0</v>
      </c>
      <c r="AS12" s="32">
        <f t="shared" si="1"/>
        <v>0</v>
      </c>
      <c r="AT12" s="33">
        <f t="shared" si="2"/>
        <v>0</v>
      </c>
      <c r="AU12" s="34">
        <f t="shared" si="3"/>
        <v>0</v>
      </c>
      <c r="AV12" s="35">
        <f t="shared" si="4"/>
        <v>0</v>
      </c>
      <c r="AW12" s="30">
        <f t="shared" si="5"/>
        <v>0</v>
      </c>
      <c r="AX12" s="36">
        <f t="shared" si="6"/>
        <v>0</v>
      </c>
      <c r="AY12" s="37">
        <f t="shared" si="7"/>
        <v>0</v>
      </c>
    </row>
    <row r="13" spans="1:51" ht="17.25" customHeight="1">
      <c r="A13" s="37">
        <v>6</v>
      </c>
      <c r="B13" s="38" t="s">
        <v>74</v>
      </c>
      <c r="C13" s="39"/>
      <c r="D13" s="32"/>
      <c r="E13" s="39"/>
      <c r="F13" s="32"/>
      <c r="G13" s="39"/>
      <c r="H13" s="32"/>
      <c r="I13" s="39"/>
      <c r="J13" s="32"/>
      <c r="K13" s="39"/>
      <c r="L13" s="32"/>
      <c r="M13" s="39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26"/>
      <c r="AO13" s="26"/>
      <c r="AP13" s="26"/>
      <c r="AQ13" s="26"/>
      <c r="AR13" s="40">
        <f t="shared" si="0"/>
        <v>0</v>
      </c>
      <c r="AS13" s="32">
        <f t="shared" si="1"/>
        <v>0</v>
      </c>
      <c r="AT13" s="33">
        <f t="shared" si="2"/>
        <v>0</v>
      </c>
      <c r="AU13" s="34">
        <f t="shared" si="3"/>
        <v>0</v>
      </c>
      <c r="AV13" s="35">
        <f t="shared" si="4"/>
        <v>0</v>
      </c>
      <c r="AW13" s="30">
        <f t="shared" si="5"/>
        <v>0</v>
      </c>
      <c r="AX13" s="36">
        <f t="shared" si="6"/>
        <v>0</v>
      </c>
      <c r="AY13" s="37">
        <f t="shared" si="7"/>
        <v>0</v>
      </c>
    </row>
    <row r="14" spans="1:51" ht="17.25" customHeight="1">
      <c r="A14" s="37">
        <v>7</v>
      </c>
      <c r="B14" s="38" t="s">
        <v>75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6"/>
      <c r="AO14" s="26"/>
      <c r="AP14" s="26"/>
      <c r="AQ14" s="26"/>
      <c r="AR14" s="40">
        <f t="shared" si="0"/>
        <v>0</v>
      </c>
      <c r="AS14" s="32">
        <f t="shared" si="1"/>
        <v>0</v>
      </c>
      <c r="AT14" s="33">
        <f t="shared" si="2"/>
        <v>0</v>
      </c>
      <c r="AU14" s="34">
        <f t="shared" si="3"/>
        <v>0</v>
      </c>
      <c r="AV14" s="35">
        <f t="shared" si="4"/>
        <v>0</v>
      </c>
      <c r="AW14" s="30">
        <f t="shared" si="5"/>
        <v>0</v>
      </c>
      <c r="AX14" s="36">
        <f t="shared" si="6"/>
        <v>0</v>
      </c>
      <c r="AY14" s="37">
        <f t="shared" si="7"/>
        <v>0</v>
      </c>
    </row>
    <row r="15" spans="1:51" ht="17.25" customHeight="1">
      <c r="A15" s="37">
        <v>8</v>
      </c>
      <c r="B15" s="38" t="s">
        <v>76</v>
      </c>
      <c r="C15" s="39"/>
      <c r="D15" s="32"/>
      <c r="E15" s="39"/>
      <c r="F15" s="32"/>
      <c r="G15" s="39"/>
      <c r="H15" s="32"/>
      <c r="I15" s="39"/>
      <c r="J15" s="32"/>
      <c r="K15" s="39"/>
      <c r="L15" s="32"/>
      <c r="M15" s="39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6"/>
      <c r="AO15" s="26"/>
      <c r="AP15" s="26"/>
      <c r="AQ15" s="26"/>
      <c r="AR15" s="40">
        <f t="shared" si="0"/>
        <v>0</v>
      </c>
      <c r="AS15" s="32">
        <f t="shared" si="1"/>
        <v>0</v>
      </c>
      <c r="AT15" s="33">
        <f t="shared" si="2"/>
        <v>0</v>
      </c>
      <c r="AU15" s="34">
        <f t="shared" si="3"/>
        <v>0</v>
      </c>
      <c r="AV15" s="35">
        <f t="shared" si="4"/>
        <v>0</v>
      </c>
      <c r="AW15" s="30">
        <f t="shared" si="5"/>
        <v>0</v>
      </c>
      <c r="AX15" s="36">
        <f t="shared" si="6"/>
        <v>0</v>
      </c>
      <c r="AY15" s="37">
        <f t="shared" si="7"/>
        <v>0</v>
      </c>
    </row>
    <row r="16" spans="1:51" ht="17.25" customHeight="1">
      <c r="A16" s="37">
        <v>9</v>
      </c>
      <c r="B16" s="38" t="s">
        <v>77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6"/>
      <c r="AO16" s="26"/>
      <c r="AP16" s="26"/>
      <c r="AQ16" s="26"/>
      <c r="AR16" s="40">
        <f t="shared" si="0"/>
        <v>0</v>
      </c>
      <c r="AS16" s="32">
        <f t="shared" si="1"/>
        <v>0</v>
      </c>
      <c r="AT16" s="33">
        <f t="shared" si="2"/>
        <v>0</v>
      </c>
      <c r="AU16" s="34">
        <f t="shared" si="3"/>
        <v>0</v>
      </c>
      <c r="AV16" s="35">
        <f t="shared" si="4"/>
        <v>0</v>
      </c>
      <c r="AW16" s="30">
        <f t="shared" si="5"/>
        <v>0</v>
      </c>
      <c r="AX16" s="36">
        <f t="shared" si="6"/>
        <v>0</v>
      </c>
      <c r="AY16" s="37">
        <f t="shared" si="7"/>
        <v>0</v>
      </c>
    </row>
    <row r="17" spans="1:51" ht="17.25" customHeight="1">
      <c r="A17" s="37">
        <v>10</v>
      </c>
      <c r="B17" s="38" t="s">
        <v>78</v>
      </c>
      <c r="C17" s="39"/>
      <c r="D17" s="32"/>
      <c r="E17" s="39"/>
      <c r="F17" s="32"/>
      <c r="G17" s="39"/>
      <c r="H17" s="32"/>
      <c r="I17" s="39"/>
      <c r="J17" s="32"/>
      <c r="K17" s="39"/>
      <c r="L17" s="32"/>
      <c r="M17" s="39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6"/>
      <c r="AO17" s="26"/>
      <c r="AP17" s="26"/>
      <c r="AQ17" s="26"/>
      <c r="AR17" s="40">
        <f t="shared" si="0"/>
        <v>0</v>
      </c>
      <c r="AS17" s="32">
        <f t="shared" si="1"/>
        <v>0</v>
      </c>
      <c r="AT17" s="33">
        <f t="shared" si="2"/>
        <v>0</v>
      </c>
      <c r="AU17" s="34">
        <f t="shared" si="3"/>
        <v>0</v>
      </c>
      <c r="AV17" s="35">
        <f t="shared" si="4"/>
        <v>0</v>
      </c>
      <c r="AW17" s="30">
        <f t="shared" si="5"/>
        <v>0</v>
      </c>
      <c r="AX17" s="36">
        <f t="shared" si="6"/>
        <v>0</v>
      </c>
      <c r="AY17" s="37">
        <f t="shared" si="7"/>
        <v>0</v>
      </c>
    </row>
    <row r="18" spans="1:51" ht="17.25" customHeight="1">
      <c r="A18" s="37">
        <v>11</v>
      </c>
      <c r="B18" s="38" t="s">
        <v>79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6"/>
      <c r="AO18" s="26"/>
      <c r="AP18" s="26"/>
      <c r="AQ18" s="26"/>
      <c r="AR18" s="40">
        <f t="shared" si="0"/>
        <v>0</v>
      </c>
      <c r="AS18" s="32">
        <f t="shared" si="1"/>
        <v>0</v>
      </c>
      <c r="AT18" s="33">
        <f t="shared" si="2"/>
        <v>0</v>
      </c>
      <c r="AU18" s="34">
        <f t="shared" si="3"/>
        <v>0</v>
      </c>
      <c r="AV18" s="35">
        <f t="shared" si="4"/>
        <v>0</v>
      </c>
      <c r="AW18" s="30">
        <f t="shared" si="5"/>
        <v>0</v>
      </c>
      <c r="AX18" s="36">
        <f t="shared" si="6"/>
        <v>0</v>
      </c>
      <c r="AY18" s="37">
        <f t="shared" si="7"/>
        <v>0</v>
      </c>
    </row>
    <row r="19" spans="1:51" ht="17.25" customHeight="1">
      <c r="A19" s="37">
        <v>12</v>
      </c>
      <c r="B19" s="38" t="s">
        <v>80</v>
      </c>
      <c r="C19" s="39"/>
      <c r="D19" s="32"/>
      <c r="E19" s="39"/>
      <c r="F19" s="32"/>
      <c r="G19" s="39"/>
      <c r="H19" s="32"/>
      <c r="I19" s="39"/>
      <c r="J19" s="32"/>
      <c r="K19" s="39"/>
      <c r="L19" s="32"/>
      <c r="M19" s="39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6"/>
      <c r="AO19" s="26"/>
      <c r="AP19" s="26"/>
      <c r="AQ19" s="26"/>
      <c r="AR19" s="40">
        <f t="shared" si="0"/>
        <v>0</v>
      </c>
      <c r="AS19" s="32">
        <f t="shared" si="1"/>
        <v>0</v>
      </c>
      <c r="AT19" s="33">
        <f t="shared" si="2"/>
        <v>0</v>
      </c>
      <c r="AU19" s="34">
        <f t="shared" si="3"/>
        <v>0</v>
      </c>
      <c r="AV19" s="35">
        <f t="shared" si="4"/>
        <v>0</v>
      </c>
      <c r="AW19" s="30">
        <f t="shared" si="5"/>
        <v>0</v>
      </c>
      <c r="AX19" s="36">
        <f t="shared" si="6"/>
        <v>0</v>
      </c>
      <c r="AY19" s="37">
        <f t="shared" si="7"/>
        <v>0</v>
      </c>
    </row>
    <row r="20" spans="1:51" ht="17.25" customHeight="1">
      <c r="A20" s="37">
        <v>13</v>
      </c>
      <c r="B20" s="38" t="s">
        <v>81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6"/>
      <c r="AO20" s="26"/>
      <c r="AP20" s="26"/>
      <c r="AQ20" s="26"/>
      <c r="AR20" s="40">
        <f t="shared" si="0"/>
        <v>0</v>
      </c>
      <c r="AS20" s="32">
        <f t="shared" si="1"/>
        <v>0</v>
      </c>
      <c r="AT20" s="33">
        <f t="shared" si="2"/>
        <v>0</v>
      </c>
      <c r="AU20" s="34">
        <f t="shared" si="3"/>
        <v>0</v>
      </c>
      <c r="AV20" s="35">
        <f t="shared" si="4"/>
        <v>0</v>
      </c>
      <c r="AW20" s="30">
        <f t="shared" si="5"/>
        <v>0</v>
      </c>
      <c r="AX20" s="36">
        <f t="shared" si="6"/>
        <v>0</v>
      </c>
      <c r="AY20" s="37">
        <f t="shared" si="7"/>
        <v>0</v>
      </c>
    </row>
    <row r="21" spans="1:51" ht="17.25" customHeight="1">
      <c r="A21" s="37">
        <v>14</v>
      </c>
      <c r="B21" s="38" t="s">
        <v>82</v>
      </c>
      <c r="C21" s="39"/>
      <c r="D21" s="32"/>
      <c r="E21" s="39"/>
      <c r="F21" s="32"/>
      <c r="G21" s="39"/>
      <c r="H21" s="32"/>
      <c r="I21" s="39"/>
      <c r="J21" s="32"/>
      <c r="K21" s="39"/>
      <c r="L21" s="32"/>
      <c r="M21" s="39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26"/>
      <c r="AO21" s="26"/>
      <c r="AP21" s="26"/>
      <c r="AQ21" s="26"/>
      <c r="AR21" s="40">
        <f t="shared" si="0"/>
        <v>0</v>
      </c>
      <c r="AS21" s="32">
        <f t="shared" si="1"/>
        <v>0</v>
      </c>
      <c r="AT21" s="33">
        <f t="shared" si="2"/>
        <v>0</v>
      </c>
      <c r="AU21" s="34">
        <f t="shared" si="3"/>
        <v>0</v>
      </c>
      <c r="AV21" s="35">
        <f t="shared" si="4"/>
        <v>0</v>
      </c>
      <c r="AW21" s="30">
        <f t="shared" si="5"/>
        <v>0</v>
      </c>
      <c r="AX21" s="36">
        <f t="shared" si="6"/>
        <v>0</v>
      </c>
      <c r="AY21" s="37">
        <f t="shared" si="7"/>
        <v>0</v>
      </c>
    </row>
    <row r="22" spans="1:51" ht="17.25" customHeight="1">
      <c r="A22" s="37">
        <v>15</v>
      </c>
      <c r="B22" s="38" t="s">
        <v>83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6"/>
      <c r="AO22" s="26"/>
      <c r="AP22" s="26"/>
      <c r="AQ22" s="26"/>
      <c r="AR22" s="40">
        <f t="shared" si="0"/>
        <v>0</v>
      </c>
      <c r="AS22" s="32">
        <f t="shared" si="1"/>
        <v>0</v>
      </c>
      <c r="AT22" s="33">
        <f t="shared" si="2"/>
        <v>0</v>
      </c>
      <c r="AU22" s="34">
        <f t="shared" si="3"/>
        <v>0</v>
      </c>
      <c r="AV22" s="35">
        <f t="shared" si="4"/>
        <v>0</v>
      </c>
      <c r="AW22" s="30">
        <f t="shared" si="5"/>
        <v>0</v>
      </c>
      <c r="AX22" s="36">
        <f t="shared" si="6"/>
        <v>0</v>
      </c>
      <c r="AY22" s="37">
        <f t="shared" si="7"/>
        <v>0</v>
      </c>
    </row>
    <row r="23" spans="1:51" ht="17.25" customHeight="1">
      <c r="A23" s="37">
        <v>16</v>
      </c>
      <c r="B23" s="38" t="s">
        <v>84</v>
      </c>
      <c r="C23" s="39"/>
      <c r="D23" s="32"/>
      <c r="E23" s="39"/>
      <c r="F23" s="32"/>
      <c r="G23" s="39"/>
      <c r="H23" s="32"/>
      <c r="I23" s="39"/>
      <c r="J23" s="32"/>
      <c r="K23" s="39"/>
      <c r="L23" s="32"/>
      <c r="M23" s="39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26"/>
      <c r="AO23" s="26"/>
      <c r="AP23" s="26"/>
      <c r="AQ23" s="26"/>
      <c r="AR23" s="40">
        <f t="shared" si="0"/>
        <v>0</v>
      </c>
      <c r="AS23" s="32">
        <f t="shared" si="1"/>
        <v>0</v>
      </c>
      <c r="AT23" s="33">
        <f t="shared" si="2"/>
        <v>0</v>
      </c>
      <c r="AU23" s="34">
        <f t="shared" si="3"/>
        <v>0</v>
      </c>
      <c r="AV23" s="35">
        <f t="shared" si="4"/>
        <v>0</v>
      </c>
      <c r="AW23" s="30">
        <f t="shared" si="5"/>
        <v>0</v>
      </c>
      <c r="AX23" s="36">
        <f t="shared" si="6"/>
        <v>0</v>
      </c>
      <c r="AY23" s="37">
        <f t="shared" si="7"/>
        <v>0</v>
      </c>
    </row>
    <row r="24" spans="1:51" ht="17.25" customHeight="1">
      <c r="A24" s="37">
        <v>17</v>
      </c>
      <c r="B24" s="27" t="s">
        <v>85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6"/>
      <c r="AO24" s="26"/>
      <c r="AP24" s="26"/>
      <c r="AQ24" s="26"/>
      <c r="AR24" s="40">
        <f t="shared" si="0"/>
        <v>0</v>
      </c>
      <c r="AS24" s="32">
        <f t="shared" si="1"/>
        <v>0</v>
      </c>
      <c r="AT24" s="33">
        <f t="shared" si="2"/>
        <v>0</v>
      </c>
      <c r="AU24" s="34">
        <f t="shared" si="3"/>
        <v>0</v>
      </c>
      <c r="AV24" s="35">
        <f t="shared" si="4"/>
        <v>0</v>
      </c>
      <c r="AW24" s="30">
        <f t="shared" si="5"/>
        <v>0</v>
      </c>
      <c r="AX24" s="36">
        <f t="shared" si="6"/>
        <v>0</v>
      </c>
      <c r="AY24" s="37">
        <f t="shared" si="7"/>
        <v>0</v>
      </c>
    </row>
    <row r="25" spans="1:51" ht="17.25" customHeight="1">
      <c r="A25" s="37">
        <v>18</v>
      </c>
      <c r="B25" s="38" t="s">
        <v>86</v>
      </c>
      <c r="C25" s="39"/>
      <c r="D25" s="32"/>
      <c r="E25" s="39"/>
      <c r="F25" s="32"/>
      <c r="G25" s="39"/>
      <c r="H25" s="32"/>
      <c r="I25" s="39"/>
      <c r="J25" s="32"/>
      <c r="K25" s="39"/>
      <c r="L25" s="32"/>
      <c r="M25" s="39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26"/>
      <c r="AO25" s="26"/>
      <c r="AP25" s="26"/>
      <c r="AQ25" s="26"/>
      <c r="AR25" s="40">
        <f t="shared" si="0"/>
        <v>0</v>
      </c>
      <c r="AS25" s="32">
        <f t="shared" si="1"/>
        <v>0</v>
      </c>
      <c r="AT25" s="33">
        <f t="shared" si="2"/>
        <v>0</v>
      </c>
      <c r="AU25" s="34">
        <f t="shared" si="3"/>
        <v>0</v>
      </c>
      <c r="AV25" s="35">
        <f t="shared" si="4"/>
        <v>0</v>
      </c>
      <c r="AW25" s="30">
        <f t="shared" si="5"/>
        <v>0</v>
      </c>
      <c r="AX25" s="36">
        <f t="shared" si="6"/>
        <v>0</v>
      </c>
      <c r="AY25" s="37">
        <f t="shared" si="7"/>
        <v>0</v>
      </c>
    </row>
    <row r="26" spans="1:51" ht="17.25" customHeight="1">
      <c r="A26" s="37">
        <v>19</v>
      </c>
      <c r="B26" s="38" t="s">
        <v>87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6"/>
      <c r="AO26" s="26"/>
      <c r="AP26" s="26"/>
      <c r="AQ26" s="26"/>
      <c r="AR26" s="40">
        <f t="shared" si="0"/>
        <v>0</v>
      </c>
      <c r="AS26" s="32">
        <f t="shared" si="1"/>
        <v>0</v>
      </c>
      <c r="AT26" s="33">
        <f t="shared" si="2"/>
        <v>0</v>
      </c>
      <c r="AU26" s="34">
        <f t="shared" si="3"/>
        <v>0</v>
      </c>
      <c r="AV26" s="35">
        <f t="shared" si="4"/>
        <v>0</v>
      </c>
      <c r="AW26" s="30">
        <f t="shared" si="5"/>
        <v>0</v>
      </c>
      <c r="AX26" s="36">
        <f t="shared" si="6"/>
        <v>0</v>
      </c>
      <c r="AY26" s="37">
        <f t="shared" si="7"/>
        <v>0</v>
      </c>
    </row>
    <row r="27" spans="1:51" ht="17.25" customHeight="1">
      <c r="A27" s="37">
        <v>20</v>
      </c>
      <c r="B27" s="38" t="s">
        <v>88</v>
      </c>
      <c r="C27" s="39"/>
      <c r="D27" s="32"/>
      <c r="E27" s="39"/>
      <c r="F27" s="32"/>
      <c r="G27" s="39"/>
      <c r="H27" s="32"/>
      <c r="I27" s="39"/>
      <c r="J27" s="32"/>
      <c r="K27" s="39"/>
      <c r="L27" s="32"/>
      <c r="M27" s="39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6"/>
      <c r="AO27" s="26"/>
      <c r="AP27" s="26"/>
      <c r="AQ27" s="26"/>
      <c r="AR27" s="40">
        <f t="shared" si="0"/>
        <v>0</v>
      </c>
      <c r="AS27" s="32">
        <f t="shared" si="1"/>
        <v>0</v>
      </c>
      <c r="AT27" s="33">
        <f t="shared" si="2"/>
        <v>0</v>
      </c>
      <c r="AU27" s="34">
        <f t="shared" si="3"/>
        <v>0</v>
      </c>
      <c r="AV27" s="35">
        <f t="shared" si="4"/>
        <v>0</v>
      </c>
      <c r="AW27" s="30">
        <f t="shared" si="5"/>
        <v>0</v>
      </c>
      <c r="AX27" s="36">
        <f t="shared" si="6"/>
        <v>0</v>
      </c>
      <c r="AY27" s="37">
        <f t="shared" si="7"/>
        <v>0</v>
      </c>
    </row>
    <row r="28" spans="1:51" ht="17.25" customHeight="1">
      <c r="A28" s="37">
        <v>21</v>
      </c>
      <c r="B28" s="38" t="s">
        <v>89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6"/>
      <c r="AO28" s="26"/>
      <c r="AP28" s="26"/>
      <c r="AQ28" s="26"/>
      <c r="AR28" s="40">
        <f t="shared" si="0"/>
        <v>0</v>
      </c>
      <c r="AS28" s="32">
        <f t="shared" si="1"/>
        <v>0</v>
      </c>
      <c r="AT28" s="33">
        <f t="shared" si="2"/>
        <v>0</v>
      </c>
      <c r="AU28" s="34">
        <f t="shared" si="3"/>
        <v>0</v>
      </c>
      <c r="AV28" s="35">
        <f t="shared" si="4"/>
        <v>0</v>
      </c>
      <c r="AW28" s="30">
        <f t="shared" si="5"/>
        <v>0</v>
      </c>
      <c r="AX28" s="36">
        <f t="shared" si="6"/>
        <v>0</v>
      </c>
      <c r="AY28" s="37">
        <f t="shared" si="7"/>
        <v>0</v>
      </c>
    </row>
    <row r="29" spans="1:51" ht="17.25" customHeight="1">
      <c r="A29" s="37">
        <v>22</v>
      </c>
      <c r="B29" s="38" t="s">
        <v>90</v>
      </c>
      <c r="C29" s="39"/>
      <c r="D29" s="32"/>
      <c r="E29" s="39"/>
      <c r="F29" s="32"/>
      <c r="G29" s="39"/>
      <c r="H29" s="32"/>
      <c r="I29" s="39"/>
      <c r="J29" s="32"/>
      <c r="K29" s="39"/>
      <c r="L29" s="32"/>
      <c r="M29" s="39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6"/>
      <c r="AO29" s="26"/>
      <c r="AP29" s="26"/>
      <c r="AQ29" s="26"/>
      <c r="AR29" s="40">
        <f t="shared" si="0"/>
        <v>0</v>
      </c>
      <c r="AS29" s="32">
        <f t="shared" si="1"/>
        <v>0</v>
      </c>
      <c r="AT29" s="33">
        <f t="shared" si="2"/>
        <v>0</v>
      </c>
      <c r="AU29" s="34">
        <f t="shared" si="3"/>
        <v>0</v>
      </c>
      <c r="AV29" s="35">
        <f t="shared" si="4"/>
        <v>0</v>
      </c>
      <c r="AW29" s="30">
        <f t="shared" si="5"/>
        <v>0</v>
      </c>
      <c r="AX29" s="36">
        <f t="shared" si="6"/>
        <v>0</v>
      </c>
      <c r="AY29" s="37">
        <f t="shared" si="7"/>
        <v>0</v>
      </c>
    </row>
    <row r="30" spans="1:51" ht="17.25" customHeight="1">
      <c r="A30" s="37">
        <v>23</v>
      </c>
      <c r="B30" s="38" t="s">
        <v>91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6"/>
      <c r="AO30" s="26"/>
      <c r="AP30" s="26"/>
      <c r="AQ30" s="26"/>
      <c r="AR30" s="40">
        <f t="shared" si="0"/>
        <v>0</v>
      </c>
      <c r="AS30" s="32">
        <f t="shared" si="1"/>
        <v>0</v>
      </c>
      <c r="AT30" s="33">
        <f t="shared" si="2"/>
        <v>0</v>
      </c>
      <c r="AU30" s="34">
        <f t="shared" si="3"/>
        <v>0</v>
      </c>
      <c r="AV30" s="35">
        <f t="shared" si="4"/>
        <v>0</v>
      </c>
      <c r="AW30" s="30">
        <f t="shared" si="5"/>
        <v>0</v>
      </c>
      <c r="AX30" s="36">
        <f t="shared" si="6"/>
        <v>0</v>
      </c>
      <c r="AY30" s="37">
        <f t="shared" si="7"/>
        <v>0</v>
      </c>
    </row>
    <row r="31" spans="1:51" ht="17.25" customHeight="1">
      <c r="A31" s="37">
        <v>24</v>
      </c>
      <c r="B31" s="38" t="s">
        <v>92</v>
      </c>
      <c r="C31" s="39"/>
      <c r="D31" s="32"/>
      <c r="E31" s="39"/>
      <c r="F31" s="32"/>
      <c r="G31" s="39"/>
      <c r="H31" s="32"/>
      <c r="I31" s="39"/>
      <c r="J31" s="32"/>
      <c r="K31" s="39"/>
      <c r="L31" s="32"/>
      <c r="M31" s="39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6"/>
      <c r="AO31" s="26"/>
      <c r="AP31" s="26"/>
      <c r="AQ31" s="26"/>
      <c r="AR31" s="40">
        <f t="shared" si="0"/>
        <v>0</v>
      </c>
      <c r="AS31" s="32">
        <f t="shared" si="1"/>
        <v>0</v>
      </c>
      <c r="AT31" s="33">
        <f t="shared" si="2"/>
        <v>0</v>
      </c>
      <c r="AU31" s="34">
        <f t="shared" si="3"/>
        <v>0</v>
      </c>
      <c r="AV31" s="35">
        <f t="shared" si="4"/>
        <v>0</v>
      </c>
      <c r="AW31" s="30">
        <f t="shared" si="5"/>
        <v>0</v>
      </c>
      <c r="AX31" s="36">
        <f t="shared" si="6"/>
        <v>0</v>
      </c>
      <c r="AY31" s="37">
        <f t="shared" si="7"/>
        <v>0</v>
      </c>
    </row>
    <row r="32" spans="1:51" ht="17.25" customHeight="1">
      <c r="A32" s="37">
        <v>25</v>
      </c>
      <c r="B32" s="38" t="s">
        <v>93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6"/>
      <c r="AO32" s="26"/>
      <c r="AP32" s="26"/>
      <c r="AQ32" s="26"/>
      <c r="AR32" s="40">
        <f t="shared" si="0"/>
        <v>0</v>
      </c>
      <c r="AS32" s="32">
        <f t="shared" si="1"/>
        <v>0</v>
      </c>
      <c r="AT32" s="33">
        <f t="shared" si="2"/>
        <v>0</v>
      </c>
      <c r="AU32" s="34">
        <f t="shared" si="3"/>
        <v>0</v>
      </c>
      <c r="AV32" s="35">
        <f t="shared" si="4"/>
        <v>0</v>
      </c>
      <c r="AW32" s="30">
        <f t="shared" si="5"/>
        <v>0</v>
      </c>
      <c r="AX32" s="36">
        <f t="shared" si="6"/>
        <v>0</v>
      </c>
      <c r="AY32" s="37">
        <f t="shared" si="7"/>
        <v>0</v>
      </c>
    </row>
    <row r="33" spans="1:51" ht="17.25" customHeight="1">
      <c r="A33" s="37">
        <v>26</v>
      </c>
      <c r="B33" s="38" t="s">
        <v>94</v>
      </c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26"/>
      <c r="AO33" s="26"/>
      <c r="AP33" s="26"/>
      <c r="AQ33" s="26"/>
      <c r="AR33" s="40">
        <f t="shared" si="0"/>
        <v>0</v>
      </c>
      <c r="AS33" s="32">
        <f t="shared" si="1"/>
        <v>0</v>
      </c>
      <c r="AT33" s="33">
        <f t="shared" si="2"/>
        <v>0</v>
      </c>
      <c r="AU33" s="34">
        <f t="shared" si="3"/>
        <v>0</v>
      </c>
      <c r="AV33" s="35">
        <f t="shared" si="4"/>
        <v>0</v>
      </c>
      <c r="AW33" s="30">
        <f t="shared" si="5"/>
        <v>0</v>
      </c>
      <c r="AX33" s="36">
        <f t="shared" si="6"/>
        <v>0</v>
      </c>
      <c r="AY33" s="37">
        <f t="shared" si="7"/>
        <v>0</v>
      </c>
    </row>
    <row r="34" spans="1:51" ht="17.25" customHeight="1">
      <c r="A34" s="37">
        <v>27</v>
      </c>
      <c r="B34" s="38" t="s">
        <v>95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26"/>
      <c r="AO34" s="26"/>
      <c r="AP34" s="26"/>
      <c r="AQ34" s="26"/>
      <c r="AR34" s="40">
        <f t="shared" si="0"/>
        <v>0</v>
      </c>
      <c r="AS34" s="32">
        <f t="shared" si="1"/>
        <v>0</v>
      </c>
      <c r="AT34" s="33">
        <f t="shared" si="2"/>
        <v>0</v>
      </c>
      <c r="AU34" s="34">
        <f t="shared" si="3"/>
        <v>0</v>
      </c>
      <c r="AV34" s="35">
        <f t="shared" si="4"/>
        <v>0</v>
      </c>
      <c r="AW34" s="30">
        <f t="shared" si="5"/>
        <v>0</v>
      </c>
      <c r="AX34" s="36">
        <f t="shared" si="6"/>
        <v>0</v>
      </c>
      <c r="AY34" s="37">
        <f t="shared" si="7"/>
        <v>0</v>
      </c>
    </row>
    <row r="35" spans="1:51" ht="17.25" customHeight="1">
      <c r="A35" s="37">
        <v>28</v>
      </c>
      <c r="B35" s="38" t="s">
        <v>96</v>
      </c>
      <c r="C35" s="39"/>
      <c r="D35" s="32"/>
      <c r="E35" s="39"/>
      <c r="F35" s="32"/>
      <c r="G35" s="39"/>
      <c r="H35" s="32"/>
      <c r="I35" s="39"/>
      <c r="J35" s="32"/>
      <c r="K35" s="39"/>
      <c r="L35" s="32"/>
      <c r="M35" s="39"/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26"/>
      <c r="AO35" s="26"/>
      <c r="AP35" s="26"/>
      <c r="AQ35" s="26"/>
      <c r="AR35" s="40">
        <f t="shared" si="0"/>
        <v>0</v>
      </c>
      <c r="AS35" s="32">
        <f t="shared" si="1"/>
        <v>0</v>
      </c>
      <c r="AT35" s="33">
        <f t="shared" si="2"/>
        <v>0</v>
      </c>
      <c r="AU35" s="34">
        <f t="shared" si="3"/>
        <v>0</v>
      </c>
      <c r="AV35" s="35">
        <f t="shared" si="4"/>
        <v>0</v>
      </c>
      <c r="AW35" s="30">
        <f t="shared" si="5"/>
        <v>0</v>
      </c>
      <c r="AX35" s="36">
        <f t="shared" si="6"/>
        <v>0</v>
      </c>
      <c r="AY35" s="37">
        <f t="shared" si="7"/>
        <v>0</v>
      </c>
    </row>
    <row r="36" spans="1:51" ht="17.25" customHeight="1">
      <c r="A36" s="37">
        <v>29</v>
      </c>
      <c r="B36" s="38" t="s">
        <v>97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6"/>
      <c r="AO36" s="26"/>
      <c r="AP36" s="26"/>
      <c r="AQ36" s="26"/>
      <c r="AR36" s="40">
        <f t="shared" si="0"/>
        <v>0</v>
      </c>
      <c r="AS36" s="32">
        <f t="shared" si="1"/>
        <v>0</v>
      </c>
      <c r="AT36" s="33">
        <f t="shared" si="2"/>
        <v>0</v>
      </c>
      <c r="AU36" s="34">
        <f t="shared" si="3"/>
        <v>0</v>
      </c>
      <c r="AV36" s="35">
        <f t="shared" si="4"/>
        <v>0</v>
      </c>
      <c r="AW36" s="30">
        <f t="shared" si="5"/>
        <v>0</v>
      </c>
      <c r="AX36" s="36">
        <f t="shared" si="6"/>
        <v>0</v>
      </c>
      <c r="AY36" s="37">
        <f t="shared" si="7"/>
        <v>0</v>
      </c>
    </row>
    <row r="37" spans="1:51" ht="17.25" customHeight="1">
      <c r="A37" s="37">
        <v>30</v>
      </c>
      <c r="B37" s="38" t="s">
        <v>98</v>
      </c>
      <c r="C37" s="39"/>
      <c r="D37" s="32"/>
      <c r="E37" s="39"/>
      <c r="F37" s="32"/>
      <c r="G37" s="39"/>
      <c r="H37" s="32"/>
      <c r="I37" s="39"/>
      <c r="J37" s="32"/>
      <c r="K37" s="39"/>
      <c r="L37" s="32"/>
      <c r="M37" s="39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26"/>
      <c r="AO37" s="26"/>
      <c r="AP37" s="26"/>
      <c r="AQ37" s="26"/>
      <c r="AR37" s="40">
        <f t="shared" si="0"/>
        <v>0</v>
      </c>
      <c r="AS37" s="32">
        <f t="shared" si="1"/>
        <v>0</v>
      </c>
      <c r="AT37" s="33">
        <f t="shared" si="2"/>
        <v>0</v>
      </c>
      <c r="AU37" s="34">
        <f t="shared" si="3"/>
        <v>0</v>
      </c>
      <c r="AV37" s="35">
        <f t="shared" si="4"/>
        <v>0</v>
      </c>
      <c r="AW37" s="30">
        <f t="shared" si="5"/>
        <v>0</v>
      </c>
      <c r="AX37" s="36">
        <f t="shared" si="6"/>
        <v>0</v>
      </c>
      <c r="AY37" s="37">
        <f t="shared" si="7"/>
        <v>0</v>
      </c>
    </row>
    <row r="38" spans="1:51" ht="17.25" customHeight="1">
      <c r="A38" s="37">
        <v>31</v>
      </c>
      <c r="B38" s="38" t="s">
        <v>99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6"/>
      <c r="AO38" s="26"/>
      <c r="AP38" s="26"/>
      <c r="AQ38" s="26"/>
      <c r="AR38" s="40">
        <f t="shared" si="0"/>
        <v>0</v>
      </c>
      <c r="AS38" s="32">
        <f t="shared" si="1"/>
        <v>0</v>
      </c>
      <c r="AT38" s="33">
        <f t="shared" si="2"/>
        <v>0</v>
      </c>
      <c r="AU38" s="34">
        <f t="shared" si="3"/>
        <v>0</v>
      </c>
      <c r="AV38" s="35">
        <f t="shared" si="4"/>
        <v>0</v>
      </c>
      <c r="AW38" s="30">
        <f t="shared" si="5"/>
        <v>0</v>
      </c>
      <c r="AX38" s="36">
        <f t="shared" si="6"/>
        <v>0</v>
      </c>
      <c r="AY38" s="37">
        <f t="shared" si="7"/>
        <v>0</v>
      </c>
    </row>
    <row r="39" spans="1:51" ht="17.25" customHeight="1">
      <c r="A39" s="37">
        <v>32</v>
      </c>
      <c r="B39" s="38" t="s">
        <v>100</v>
      </c>
      <c r="C39" s="39"/>
      <c r="D39" s="32"/>
      <c r="E39" s="39"/>
      <c r="F39" s="32"/>
      <c r="G39" s="39"/>
      <c r="H39" s="32"/>
      <c r="I39" s="39"/>
      <c r="J39" s="32"/>
      <c r="K39" s="39"/>
      <c r="L39" s="32"/>
      <c r="M39" s="39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6"/>
      <c r="AO39" s="26"/>
      <c r="AP39" s="26"/>
      <c r="AQ39" s="26"/>
      <c r="AR39" s="40">
        <f t="shared" si="0"/>
        <v>0</v>
      </c>
      <c r="AS39" s="32">
        <f t="shared" si="1"/>
        <v>0</v>
      </c>
      <c r="AT39" s="33">
        <f t="shared" si="2"/>
        <v>0</v>
      </c>
      <c r="AU39" s="34">
        <f t="shared" si="3"/>
        <v>0</v>
      </c>
      <c r="AV39" s="35">
        <f t="shared" si="4"/>
        <v>0</v>
      </c>
      <c r="AW39" s="30">
        <f t="shared" si="5"/>
        <v>0</v>
      </c>
      <c r="AX39" s="36">
        <f t="shared" si="6"/>
        <v>0</v>
      </c>
      <c r="AY39" s="37">
        <f t="shared" si="7"/>
        <v>0</v>
      </c>
    </row>
    <row r="40" spans="1:51" ht="17.25" customHeight="1">
      <c r="A40" s="37">
        <v>33</v>
      </c>
      <c r="B40" s="27" t="s">
        <v>101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26"/>
      <c r="AO40" s="26"/>
      <c r="AP40" s="26"/>
      <c r="AQ40" s="26"/>
      <c r="AR40" s="40">
        <f t="shared" si="0"/>
        <v>0</v>
      </c>
      <c r="AS40" s="32">
        <f t="shared" si="1"/>
        <v>0</v>
      </c>
      <c r="AT40" s="33">
        <f t="shared" si="2"/>
        <v>0</v>
      </c>
      <c r="AU40" s="34">
        <f t="shared" si="3"/>
        <v>0</v>
      </c>
      <c r="AV40" s="35">
        <f t="shared" si="4"/>
        <v>0</v>
      </c>
      <c r="AW40" s="30">
        <f t="shared" si="5"/>
        <v>0</v>
      </c>
      <c r="AX40" s="36">
        <f t="shared" si="6"/>
        <v>0</v>
      </c>
      <c r="AY40" s="37">
        <f t="shared" si="7"/>
        <v>0</v>
      </c>
    </row>
    <row r="41" spans="1:51" ht="17.25" customHeight="1">
      <c r="A41" s="37">
        <v>34</v>
      </c>
      <c r="B41" s="38" t="s">
        <v>102</v>
      </c>
      <c r="C41" s="39"/>
      <c r="D41" s="32"/>
      <c r="E41" s="39"/>
      <c r="F41" s="32"/>
      <c r="G41" s="39"/>
      <c r="H41" s="32"/>
      <c r="I41" s="39"/>
      <c r="J41" s="32"/>
      <c r="K41" s="39"/>
      <c r="L41" s="32"/>
      <c r="M41" s="39"/>
      <c r="N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26"/>
      <c r="AO41" s="26"/>
      <c r="AP41" s="26"/>
      <c r="AQ41" s="26"/>
      <c r="AR41" s="40">
        <f t="shared" si="0"/>
        <v>0</v>
      </c>
      <c r="AS41" s="32">
        <f t="shared" si="1"/>
        <v>0</v>
      </c>
      <c r="AT41" s="33">
        <f t="shared" si="2"/>
        <v>0</v>
      </c>
      <c r="AU41" s="34">
        <f t="shared" si="3"/>
        <v>0</v>
      </c>
      <c r="AV41" s="35">
        <f t="shared" si="4"/>
        <v>0</v>
      </c>
      <c r="AW41" s="30">
        <f t="shared" si="5"/>
        <v>0</v>
      </c>
      <c r="AX41" s="36">
        <f t="shared" si="6"/>
        <v>0</v>
      </c>
      <c r="AY41" s="37">
        <f t="shared" si="7"/>
        <v>0</v>
      </c>
    </row>
    <row r="42" spans="1:51" ht="17.25" customHeight="1">
      <c r="A42" s="37">
        <v>35</v>
      </c>
      <c r="B42" s="38" t="s">
        <v>103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26"/>
      <c r="AO42" s="26"/>
      <c r="AP42" s="26"/>
      <c r="AQ42" s="26"/>
      <c r="AR42" s="40">
        <f t="shared" si="0"/>
        <v>0</v>
      </c>
      <c r="AS42" s="32">
        <f t="shared" si="1"/>
        <v>0</v>
      </c>
      <c r="AT42" s="33">
        <f t="shared" si="2"/>
        <v>0</v>
      </c>
      <c r="AU42" s="34">
        <f t="shared" si="3"/>
        <v>0</v>
      </c>
      <c r="AV42" s="35">
        <f t="shared" si="4"/>
        <v>0</v>
      </c>
      <c r="AW42" s="30">
        <f t="shared" si="5"/>
        <v>0</v>
      </c>
      <c r="AX42" s="36">
        <f t="shared" si="6"/>
        <v>0</v>
      </c>
      <c r="AY42" s="37">
        <f t="shared" si="7"/>
        <v>0</v>
      </c>
    </row>
    <row r="43" spans="1:51" ht="17.25" customHeight="1">
      <c r="A43" s="37">
        <v>36</v>
      </c>
      <c r="B43" s="38" t="s">
        <v>104</v>
      </c>
      <c r="C43" s="39"/>
      <c r="D43" s="32"/>
      <c r="E43" s="39"/>
      <c r="F43" s="32"/>
      <c r="G43" s="39"/>
      <c r="H43" s="32"/>
      <c r="I43" s="39"/>
      <c r="J43" s="32"/>
      <c r="K43" s="39"/>
      <c r="L43" s="32"/>
      <c r="M43" s="39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26"/>
      <c r="AO43" s="26"/>
      <c r="AP43" s="26"/>
      <c r="AQ43" s="26"/>
      <c r="AR43" s="40">
        <f t="shared" si="0"/>
        <v>0</v>
      </c>
      <c r="AS43" s="32">
        <f t="shared" si="1"/>
        <v>0</v>
      </c>
      <c r="AT43" s="33">
        <f t="shared" si="2"/>
        <v>0</v>
      </c>
      <c r="AU43" s="34">
        <f t="shared" si="3"/>
        <v>0</v>
      </c>
      <c r="AV43" s="35">
        <f t="shared" si="4"/>
        <v>0</v>
      </c>
      <c r="AW43" s="30">
        <f t="shared" si="5"/>
        <v>0</v>
      </c>
      <c r="AX43" s="36">
        <f t="shared" si="6"/>
        <v>0</v>
      </c>
      <c r="AY43" s="37">
        <f t="shared" si="7"/>
        <v>0</v>
      </c>
    </row>
    <row r="44" spans="1:51" ht="17.25" customHeight="1">
      <c r="A44" s="37">
        <v>37</v>
      </c>
      <c r="B44" s="38" t="s">
        <v>105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26"/>
      <c r="AO44" s="26"/>
      <c r="AP44" s="26"/>
      <c r="AQ44" s="26"/>
      <c r="AR44" s="40">
        <f t="shared" si="0"/>
        <v>0</v>
      </c>
      <c r="AS44" s="32">
        <f t="shared" si="1"/>
        <v>0</v>
      </c>
      <c r="AT44" s="33">
        <f t="shared" si="2"/>
        <v>0</v>
      </c>
      <c r="AU44" s="34">
        <f t="shared" si="3"/>
        <v>0</v>
      </c>
      <c r="AV44" s="35">
        <f t="shared" si="4"/>
        <v>0</v>
      </c>
      <c r="AW44" s="30">
        <f t="shared" si="5"/>
        <v>0</v>
      </c>
      <c r="AX44" s="36">
        <f t="shared" si="6"/>
        <v>0</v>
      </c>
      <c r="AY44" s="37">
        <f t="shared" si="7"/>
        <v>0</v>
      </c>
    </row>
    <row r="45" spans="1:51" ht="17.25" customHeight="1">
      <c r="A45" s="37">
        <v>38</v>
      </c>
      <c r="B45" s="38" t="s">
        <v>106</v>
      </c>
      <c r="C45" s="39"/>
      <c r="D45" s="32"/>
      <c r="E45" s="39"/>
      <c r="F45" s="32"/>
      <c r="G45" s="39"/>
      <c r="H45" s="32"/>
      <c r="I45" s="39"/>
      <c r="J45" s="32"/>
      <c r="K45" s="39"/>
      <c r="L45" s="32"/>
      <c r="M45" s="39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26"/>
      <c r="AO45" s="26"/>
      <c r="AP45" s="26"/>
      <c r="AQ45" s="26"/>
      <c r="AR45" s="40">
        <f t="shared" si="0"/>
        <v>0</v>
      </c>
      <c r="AS45" s="32">
        <f t="shared" si="1"/>
        <v>0</v>
      </c>
      <c r="AT45" s="33">
        <f t="shared" si="2"/>
        <v>0</v>
      </c>
      <c r="AU45" s="34">
        <f t="shared" si="3"/>
        <v>0</v>
      </c>
      <c r="AV45" s="35">
        <f t="shared" si="4"/>
        <v>0</v>
      </c>
      <c r="AW45" s="30">
        <f t="shared" si="5"/>
        <v>0</v>
      </c>
      <c r="AX45" s="36">
        <f t="shared" si="6"/>
        <v>0</v>
      </c>
      <c r="AY45" s="37">
        <f t="shared" si="7"/>
        <v>0</v>
      </c>
    </row>
    <row r="46" spans="1:51" ht="17.25" customHeight="1">
      <c r="A46" s="37">
        <v>39</v>
      </c>
      <c r="B46" s="38" t="s">
        <v>107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26"/>
      <c r="AO46" s="26"/>
      <c r="AP46" s="26"/>
      <c r="AQ46" s="26"/>
      <c r="AR46" s="40">
        <f t="shared" si="0"/>
        <v>0</v>
      </c>
      <c r="AS46" s="32">
        <f t="shared" si="1"/>
        <v>0</v>
      </c>
      <c r="AT46" s="33">
        <f t="shared" si="2"/>
        <v>0</v>
      </c>
      <c r="AU46" s="34">
        <f t="shared" si="3"/>
        <v>0</v>
      </c>
      <c r="AV46" s="35">
        <f t="shared" si="4"/>
        <v>0</v>
      </c>
      <c r="AW46" s="30">
        <f t="shared" si="5"/>
        <v>0</v>
      </c>
      <c r="AX46" s="36">
        <f t="shared" si="6"/>
        <v>0</v>
      </c>
      <c r="AY46" s="37">
        <f t="shared" si="7"/>
        <v>0</v>
      </c>
    </row>
    <row r="47" spans="1:51" ht="17.25" customHeight="1">
      <c r="A47" s="37">
        <v>40</v>
      </c>
      <c r="B47" s="38" t="s">
        <v>108</v>
      </c>
      <c r="C47" s="39"/>
      <c r="D47" s="32"/>
      <c r="E47" s="39"/>
      <c r="F47" s="32"/>
      <c r="G47" s="39"/>
      <c r="H47" s="32"/>
      <c r="I47" s="39"/>
      <c r="J47" s="32"/>
      <c r="K47" s="39"/>
      <c r="L47" s="32"/>
      <c r="M47" s="39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26"/>
      <c r="AO47" s="26"/>
      <c r="AP47" s="26"/>
      <c r="AQ47" s="26"/>
      <c r="AR47" s="40">
        <f t="shared" si="0"/>
        <v>0</v>
      </c>
      <c r="AS47" s="32">
        <f t="shared" si="1"/>
        <v>0</v>
      </c>
      <c r="AT47" s="33">
        <f t="shared" si="2"/>
        <v>0</v>
      </c>
      <c r="AU47" s="34">
        <f t="shared" si="3"/>
        <v>0</v>
      </c>
      <c r="AV47" s="35">
        <f t="shared" si="4"/>
        <v>0</v>
      </c>
      <c r="AW47" s="30">
        <f t="shared" si="5"/>
        <v>0</v>
      </c>
      <c r="AX47" s="36">
        <f t="shared" si="6"/>
        <v>0</v>
      </c>
      <c r="AY47" s="37">
        <f t="shared" si="7"/>
        <v>0</v>
      </c>
    </row>
    <row r="48" spans="1:51" ht="17.25" customHeight="1">
      <c r="A48" s="37">
        <v>41</v>
      </c>
      <c r="B48" s="38" t="s">
        <v>109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6"/>
      <c r="AO48" s="26"/>
      <c r="AP48" s="26"/>
      <c r="AQ48" s="26"/>
      <c r="AR48" s="40">
        <f t="shared" si="0"/>
        <v>0</v>
      </c>
      <c r="AS48" s="32">
        <f t="shared" si="1"/>
        <v>0</v>
      </c>
      <c r="AT48" s="33">
        <f t="shared" si="2"/>
        <v>0</v>
      </c>
      <c r="AU48" s="34">
        <f t="shared" si="3"/>
        <v>0</v>
      </c>
      <c r="AV48" s="35">
        <f t="shared" si="4"/>
        <v>0</v>
      </c>
      <c r="AW48" s="30">
        <f t="shared" si="5"/>
        <v>0</v>
      </c>
      <c r="AX48" s="36">
        <f t="shared" si="6"/>
        <v>0</v>
      </c>
      <c r="AY48" s="37">
        <f t="shared" si="7"/>
        <v>0</v>
      </c>
    </row>
    <row r="49" spans="1:51" ht="17.25" customHeight="1">
      <c r="A49" s="37">
        <v>42</v>
      </c>
      <c r="B49" s="38" t="s">
        <v>110</v>
      </c>
      <c r="C49" s="39"/>
      <c r="D49" s="32"/>
      <c r="E49" s="39"/>
      <c r="F49" s="32"/>
      <c r="G49" s="39"/>
      <c r="H49" s="32"/>
      <c r="I49" s="39"/>
      <c r="J49" s="32"/>
      <c r="K49" s="39"/>
      <c r="L49" s="32"/>
      <c r="M49" s="39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26"/>
      <c r="AO49" s="26"/>
      <c r="AP49" s="26"/>
      <c r="AQ49" s="26"/>
      <c r="AR49" s="40">
        <f t="shared" si="0"/>
        <v>0</v>
      </c>
      <c r="AS49" s="32">
        <f t="shared" si="1"/>
        <v>0</v>
      </c>
      <c r="AT49" s="33">
        <f t="shared" si="2"/>
        <v>0</v>
      </c>
      <c r="AU49" s="34">
        <f t="shared" si="3"/>
        <v>0</v>
      </c>
      <c r="AV49" s="35">
        <f t="shared" si="4"/>
        <v>0</v>
      </c>
      <c r="AW49" s="30">
        <f t="shared" si="5"/>
        <v>0</v>
      </c>
      <c r="AX49" s="36">
        <f t="shared" si="6"/>
        <v>0</v>
      </c>
      <c r="AY49" s="37">
        <f t="shared" si="7"/>
        <v>0</v>
      </c>
    </row>
    <row r="50" spans="1:51" ht="17.25" customHeight="1">
      <c r="A50" s="37">
        <v>43</v>
      </c>
      <c r="B50" s="38" t="s">
        <v>111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26"/>
      <c r="AO50" s="26"/>
      <c r="AP50" s="26"/>
      <c r="AQ50" s="26"/>
      <c r="AR50" s="40">
        <f t="shared" si="0"/>
        <v>0</v>
      </c>
      <c r="AS50" s="32">
        <f t="shared" si="1"/>
        <v>0</v>
      </c>
      <c r="AT50" s="33">
        <f t="shared" si="2"/>
        <v>0</v>
      </c>
      <c r="AU50" s="34">
        <f t="shared" si="3"/>
        <v>0</v>
      </c>
      <c r="AV50" s="35">
        <f t="shared" si="4"/>
        <v>0</v>
      </c>
      <c r="AW50" s="30">
        <f t="shared" si="5"/>
        <v>0</v>
      </c>
      <c r="AX50" s="36">
        <f t="shared" si="6"/>
        <v>0</v>
      </c>
      <c r="AY50" s="37">
        <f t="shared" si="7"/>
        <v>0</v>
      </c>
    </row>
    <row r="51" spans="1:51" ht="17.25" customHeight="1">
      <c r="A51" s="37">
        <v>44</v>
      </c>
      <c r="B51" s="38" t="s">
        <v>112</v>
      </c>
      <c r="C51" s="39"/>
      <c r="D51" s="32"/>
      <c r="E51" s="39"/>
      <c r="F51" s="32"/>
      <c r="G51" s="39"/>
      <c r="H51" s="32"/>
      <c r="I51" s="39"/>
      <c r="J51" s="32"/>
      <c r="K51" s="39"/>
      <c r="L51" s="32"/>
      <c r="M51" s="39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26"/>
      <c r="AO51" s="26"/>
      <c r="AP51" s="26"/>
      <c r="AQ51" s="26"/>
      <c r="AR51" s="40">
        <f t="shared" si="0"/>
        <v>0</v>
      </c>
      <c r="AS51" s="32">
        <f t="shared" si="1"/>
        <v>0</v>
      </c>
      <c r="AT51" s="33">
        <f t="shared" si="2"/>
        <v>0</v>
      </c>
      <c r="AU51" s="34">
        <f t="shared" si="3"/>
        <v>0</v>
      </c>
      <c r="AV51" s="35">
        <f t="shared" si="4"/>
        <v>0</v>
      </c>
      <c r="AW51" s="30">
        <f t="shared" si="5"/>
        <v>0</v>
      </c>
      <c r="AX51" s="36">
        <f t="shared" si="6"/>
        <v>0</v>
      </c>
      <c r="AY51" s="37">
        <f t="shared" si="7"/>
        <v>0</v>
      </c>
    </row>
    <row r="52" spans="1:51" ht="16.5" customHeight="1">
      <c r="A52" s="37">
        <v>45</v>
      </c>
      <c r="B52" s="38" t="s">
        <v>113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6"/>
      <c r="AO52" s="26"/>
      <c r="AP52" s="26"/>
      <c r="AQ52" s="26"/>
      <c r="AR52" s="40">
        <f t="shared" si="0"/>
        <v>0</v>
      </c>
      <c r="AS52" s="32">
        <f t="shared" si="1"/>
        <v>0</v>
      </c>
      <c r="AT52" s="33">
        <f t="shared" si="2"/>
        <v>0</v>
      </c>
      <c r="AU52" s="34">
        <f t="shared" si="3"/>
        <v>0</v>
      </c>
      <c r="AV52" s="35">
        <f t="shared" si="4"/>
        <v>0</v>
      </c>
      <c r="AW52" s="30">
        <f t="shared" si="5"/>
        <v>0</v>
      </c>
      <c r="AX52" s="36">
        <f t="shared" si="6"/>
        <v>0</v>
      </c>
      <c r="AY52" s="37">
        <f t="shared" si="7"/>
        <v>0</v>
      </c>
    </row>
    <row r="53" spans="1:51" ht="17.25" customHeight="1">
      <c r="A53" s="37">
        <v>46</v>
      </c>
      <c r="B53" s="38" t="s">
        <v>114</v>
      </c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26"/>
      <c r="AO53" s="26"/>
      <c r="AP53" s="26"/>
      <c r="AQ53" s="26"/>
      <c r="AR53" s="40">
        <f t="shared" si="0"/>
        <v>0</v>
      </c>
      <c r="AS53" s="32">
        <f t="shared" si="1"/>
        <v>0</v>
      </c>
      <c r="AT53" s="33">
        <f t="shared" si="2"/>
        <v>0</v>
      </c>
      <c r="AU53" s="34">
        <f t="shared" si="3"/>
        <v>0</v>
      </c>
      <c r="AV53" s="35">
        <f t="shared" si="4"/>
        <v>0</v>
      </c>
      <c r="AW53" s="30">
        <f t="shared" si="5"/>
        <v>0</v>
      </c>
      <c r="AX53" s="36">
        <f t="shared" si="6"/>
        <v>0</v>
      </c>
      <c r="AY53" s="37">
        <f t="shared" si="7"/>
        <v>0</v>
      </c>
    </row>
    <row r="54" spans="1:51" ht="17.25" customHeight="1">
      <c r="A54" s="37">
        <v>47</v>
      </c>
      <c r="B54" s="38" t="s">
        <v>115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26"/>
      <c r="AO54" s="26"/>
      <c r="AP54" s="26"/>
      <c r="AQ54" s="26"/>
      <c r="AR54" s="40">
        <f t="shared" si="0"/>
        <v>0</v>
      </c>
      <c r="AS54" s="32">
        <f t="shared" si="1"/>
        <v>0</v>
      </c>
      <c r="AT54" s="33">
        <f t="shared" si="2"/>
        <v>0</v>
      </c>
      <c r="AU54" s="34">
        <f t="shared" si="3"/>
        <v>0</v>
      </c>
      <c r="AV54" s="35">
        <f t="shared" si="4"/>
        <v>0</v>
      </c>
      <c r="AW54" s="30">
        <f t="shared" si="5"/>
        <v>0</v>
      </c>
      <c r="AX54" s="36">
        <f t="shared" si="6"/>
        <v>0</v>
      </c>
      <c r="AY54" s="37">
        <f t="shared" si="7"/>
        <v>0</v>
      </c>
    </row>
    <row r="55" spans="1:51" ht="17.25" customHeight="1">
      <c r="A55" s="37">
        <v>48</v>
      </c>
      <c r="B55" s="38" t="s">
        <v>116</v>
      </c>
      <c r="C55" s="39"/>
      <c r="D55" s="32"/>
      <c r="E55" s="39"/>
      <c r="F55" s="32"/>
      <c r="G55" s="39"/>
      <c r="H55" s="32"/>
      <c r="I55" s="39"/>
      <c r="J55" s="32"/>
      <c r="K55" s="39"/>
      <c r="L55" s="32"/>
      <c r="M55" s="39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26"/>
      <c r="AO55" s="26"/>
      <c r="AP55" s="26"/>
      <c r="AQ55" s="26"/>
      <c r="AR55" s="40">
        <f t="shared" si="0"/>
        <v>0</v>
      </c>
      <c r="AS55" s="32">
        <f t="shared" si="1"/>
        <v>0</v>
      </c>
      <c r="AT55" s="33">
        <f t="shared" si="2"/>
        <v>0</v>
      </c>
      <c r="AU55" s="34">
        <f t="shared" si="3"/>
        <v>0</v>
      </c>
      <c r="AV55" s="35">
        <f t="shared" si="4"/>
        <v>0</v>
      </c>
      <c r="AW55" s="30">
        <f t="shared" si="5"/>
        <v>0</v>
      </c>
      <c r="AX55" s="36">
        <f t="shared" si="6"/>
        <v>0</v>
      </c>
      <c r="AY55" s="37">
        <f t="shared" si="7"/>
        <v>0</v>
      </c>
    </row>
    <row r="56" spans="1:51" ht="17.25" customHeight="1">
      <c r="A56" s="37">
        <v>49</v>
      </c>
      <c r="B56" s="27" t="s">
        <v>117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26"/>
      <c r="AO56" s="26"/>
      <c r="AP56" s="26"/>
      <c r="AQ56" s="26"/>
      <c r="AR56" s="40">
        <f t="shared" si="0"/>
        <v>0</v>
      </c>
      <c r="AS56" s="32">
        <f t="shared" si="1"/>
        <v>0</v>
      </c>
      <c r="AT56" s="33">
        <f t="shared" si="2"/>
        <v>0</v>
      </c>
      <c r="AU56" s="34">
        <f t="shared" si="3"/>
        <v>0</v>
      </c>
      <c r="AV56" s="35">
        <f t="shared" si="4"/>
        <v>0</v>
      </c>
      <c r="AW56" s="30">
        <f t="shared" si="5"/>
        <v>0</v>
      </c>
      <c r="AX56" s="36">
        <f t="shared" si="6"/>
        <v>0</v>
      </c>
      <c r="AY56" s="37">
        <f t="shared" si="7"/>
        <v>0</v>
      </c>
    </row>
    <row r="57" spans="1:51" ht="17.25" customHeight="1">
      <c r="A57" s="37">
        <v>50</v>
      </c>
      <c r="B57" s="38" t="s">
        <v>118</v>
      </c>
      <c r="C57" s="39"/>
      <c r="D57" s="32"/>
      <c r="E57" s="39"/>
      <c r="F57" s="32"/>
      <c r="G57" s="39"/>
      <c r="H57" s="32"/>
      <c r="I57" s="39"/>
      <c r="J57" s="32"/>
      <c r="K57" s="39"/>
      <c r="L57" s="32"/>
      <c r="M57" s="39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26"/>
      <c r="AO57" s="26"/>
      <c r="AP57" s="26"/>
      <c r="AQ57" s="26"/>
      <c r="AR57" s="40">
        <f t="shared" si="0"/>
        <v>0</v>
      </c>
      <c r="AS57" s="32">
        <f t="shared" si="1"/>
        <v>0</v>
      </c>
      <c r="AT57" s="33">
        <f t="shared" si="2"/>
        <v>0</v>
      </c>
      <c r="AU57" s="34">
        <f t="shared" si="3"/>
        <v>0</v>
      </c>
      <c r="AV57" s="35">
        <f t="shared" si="4"/>
        <v>0</v>
      </c>
      <c r="AW57" s="30">
        <f t="shared" si="5"/>
        <v>0</v>
      </c>
      <c r="AX57" s="36">
        <f t="shared" si="6"/>
        <v>0</v>
      </c>
      <c r="AY57" s="37">
        <f t="shared" si="7"/>
        <v>0</v>
      </c>
    </row>
    <row r="58" spans="1:51" ht="17.25" customHeight="1">
      <c r="A58" s="37"/>
      <c r="B58" s="35" t="s">
        <v>56</v>
      </c>
      <c r="C58" s="32">
        <f aca="true" t="shared" si="8" ref="C58:AT58">SUM(C8:C57)</f>
        <v>0</v>
      </c>
      <c r="D58" s="32">
        <f t="shared" si="8"/>
        <v>0</v>
      </c>
      <c r="E58" s="32">
        <f t="shared" si="8"/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3">
        <f t="shared" si="8"/>
        <v>0</v>
      </c>
      <c r="P58" s="33">
        <f t="shared" si="8"/>
        <v>0</v>
      </c>
      <c r="Q58" s="33">
        <f t="shared" si="8"/>
        <v>0</v>
      </c>
      <c r="R58" s="33">
        <f t="shared" si="8"/>
        <v>0</v>
      </c>
      <c r="S58" s="33">
        <f t="shared" si="8"/>
        <v>0</v>
      </c>
      <c r="T58" s="33">
        <f t="shared" si="8"/>
        <v>0</v>
      </c>
      <c r="U58" s="33">
        <f t="shared" si="8"/>
        <v>0</v>
      </c>
      <c r="V58" s="33">
        <f t="shared" si="8"/>
        <v>0</v>
      </c>
      <c r="W58" s="33">
        <f t="shared" si="8"/>
        <v>0</v>
      </c>
      <c r="X58" s="33">
        <f t="shared" si="8"/>
        <v>0</v>
      </c>
      <c r="Y58" s="33">
        <f t="shared" si="8"/>
        <v>0</v>
      </c>
      <c r="Z58" s="33">
        <f t="shared" si="8"/>
        <v>0</v>
      </c>
      <c r="AA58" s="33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4">
        <f t="shared" si="8"/>
        <v>0</v>
      </c>
      <c r="AG58" s="34">
        <f t="shared" si="8"/>
        <v>0</v>
      </c>
      <c r="AH58" s="34">
        <f t="shared" si="8"/>
        <v>0</v>
      </c>
      <c r="AI58" s="34">
        <f t="shared" si="8"/>
        <v>0</v>
      </c>
      <c r="AJ58" s="34">
        <f t="shared" si="8"/>
        <v>0</v>
      </c>
      <c r="AK58" s="34">
        <f t="shared" si="8"/>
        <v>0</v>
      </c>
      <c r="AL58" s="34">
        <f t="shared" si="8"/>
        <v>0</v>
      </c>
      <c r="AM58" s="34">
        <f t="shared" si="8"/>
        <v>0</v>
      </c>
      <c r="AN58" s="37">
        <f t="shared" si="8"/>
        <v>0</v>
      </c>
      <c r="AO58" s="37">
        <f t="shared" si="8"/>
        <v>0</v>
      </c>
      <c r="AP58" s="37">
        <f t="shared" si="8"/>
        <v>0</v>
      </c>
      <c r="AQ58" s="37">
        <f t="shared" si="8"/>
        <v>0</v>
      </c>
      <c r="AR58" s="41">
        <f t="shared" si="8"/>
        <v>0</v>
      </c>
      <c r="AS58" s="42">
        <f t="shared" si="8"/>
        <v>0</v>
      </c>
      <c r="AT58" s="43">
        <f t="shared" si="8"/>
        <v>0</v>
      </c>
      <c r="AU58" s="34">
        <f t="shared" si="3"/>
        <v>0</v>
      </c>
      <c r="AV58" s="44">
        <f>SUM(AV8:AV57)</f>
        <v>0</v>
      </c>
      <c r="AW58" s="45">
        <f>SUM(AW8:AW57)</f>
        <v>0</v>
      </c>
      <c r="AX58" s="46">
        <f>SUM(AX8:AX57)</f>
        <v>0</v>
      </c>
      <c r="AY58" s="47">
        <f>SUM(AY8:AY57)</f>
        <v>0</v>
      </c>
    </row>
    <row r="59" spans="1:51" ht="46.5" customHeight="1">
      <c r="A59" s="48"/>
      <c r="B59" s="49" t="s">
        <v>119</v>
      </c>
      <c r="C59" s="50">
        <f>E3*1</f>
        <v>0</v>
      </c>
      <c r="D59" s="50">
        <f>E3*1</f>
        <v>0</v>
      </c>
      <c r="E59" s="50">
        <f>E3*1</f>
        <v>0</v>
      </c>
      <c r="F59" s="50">
        <f>E3*1</f>
        <v>0</v>
      </c>
      <c r="G59" s="50">
        <f>E3*1</f>
        <v>0</v>
      </c>
      <c r="H59" s="50">
        <f>E3*1</f>
        <v>0</v>
      </c>
      <c r="I59" s="50">
        <f>E3*1</f>
        <v>0</v>
      </c>
      <c r="J59" s="50">
        <f>E3*1</f>
        <v>0</v>
      </c>
      <c r="K59" s="50">
        <f>E3*1</f>
        <v>0</v>
      </c>
      <c r="L59" s="50">
        <f>E3*1</f>
        <v>0</v>
      </c>
      <c r="M59" s="50">
        <f>E3*1</f>
        <v>0</v>
      </c>
      <c r="N59" s="50">
        <f>E3*1</f>
        <v>0</v>
      </c>
      <c r="O59" s="51">
        <f>E3*1</f>
        <v>0</v>
      </c>
      <c r="P59" s="51">
        <f>E3*1</f>
        <v>0</v>
      </c>
      <c r="Q59" s="51">
        <f>E3*1</f>
        <v>0</v>
      </c>
      <c r="R59" s="51">
        <f>E3*1</f>
        <v>0</v>
      </c>
      <c r="S59" s="51">
        <f>E3*1</f>
        <v>0</v>
      </c>
      <c r="T59" s="51">
        <f>E3*1</f>
        <v>0</v>
      </c>
      <c r="U59" s="51">
        <f>E3*1</f>
        <v>0</v>
      </c>
      <c r="V59" s="51">
        <f>E3*1</f>
        <v>0</v>
      </c>
      <c r="W59" s="51">
        <f>E3*1</f>
        <v>0</v>
      </c>
      <c r="X59" s="51">
        <f>E3*1</f>
        <v>0</v>
      </c>
      <c r="Y59" s="51">
        <f>E3*1</f>
        <v>0</v>
      </c>
      <c r="Z59" s="51">
        <f>E3*1</f>
        <v>0</v>
      </c>
      <c r="AA59" s="51">
        <f>E3*1</f>
        <v>0</v>
      </c>
      <c r="AB59" s="52">
        <f>E3*1</f>
        <v>0</v>
      </c>
      <c r="AC59" s="52">
        <f>E3*1</f>
        <v>0</v>
      </c>
      <c r="AD59" s="52">
        <f>E3*1</f>
        <v>0</v>
      </c>
      <c r="AE59" s="52">
        <f>E3*1</f>
        <v>0</v>
      </c>
      <c r="AF59" s="52">
        <f>E3*1</f>
        <v>0</v>
      </c>
      <c r="AG59" s="52">
        <f>E3*1</f>
        <v>0</v>
      </c>
      <c r="AH59" s="52">
        <f>E3*1</f>
        <v>0</v>
      </c>
      <c r="AI59" s="52">
        <f>E3*1</f>
        <v>0</v>
      </c>
      <c r="AJ59" s="52">
        <f>E3*1</f>
        <v>0</v>
      </c>
      <c r="AK59" s="52">
        <f>E3*1</f>
        <v>0</v>
      </c>
      <c r="AL59" s="52">
        <f>E3*1</f>
        <v>0</v>
      </c>
      <c r="AM59" s="52">
        <f>E3*1</f>
        <v>0</v>
      </c>
      <c r="AN59" s="53">
        <f>E3*5</f>
        <v>0</v>
      </c>
      <c r="AO59" s="53">
        <f>E3*2</f>
        <v>0</v>
      </c>
      <c r="AP59" s="53">
        <f>E3*3</f>
        <v>0</v>
      </c>
      <c r="AQ59" s="53">
        <f>E3*3</f>
        <v>0</v>
      </c>
      <c r="AR59" s="54">
        <f>E3*50</f>
        <v>0</v>
      </c>
      <c r="AS59" s="55">
        <f>E3*12</f>
        <v>0</v>
      </c>
      <c r="AT59" s="56">
        <f>E3*13</f>
        <v>0</v>
      </c>
      <c r="AU59" s="57">
        <f>E3*12</f>
        <v>0</v>
      </c>
      <c r="AV59" s="14">
        <f>E3*13</f>
        <v>0</v>
      </c>
      <c r="AW59" s="58">
        <f>E3*12</f>
        <v>0</v>
      </c>
      <c r="AX59" s="59">
        <f>E3*25</f>
        <v>0</v>
      </c>
      <c r="AY59" s="13">
        <f>E3*13</f>
        <v>0</v>
      </c>
    </row>
    <row r="60" spans="1:51" ht="23.25" customHeight="1">
      <c r="A60" s="35"/>
      <c r="B60" s="35" t="s">
        <v>120</v>
      </c>
      <c r="C60" s="60" t="e">
        <f aca="true" t="shared" si="9" ref="C60:AH60">C58/C59</f>
        <v>#DIV/0!</v>
      </c>
      <c r="D60" s="60" t="e">
        <f t="shared" si="9"/>
        <v>#DIV/0!</v>
      </c>
      <c r="E60" s="60" t="e">
        <f t="shared" si="9"/>
        <v>#DIV/0!</v>
      </c>
      <c r="F60" s="60" t="e">
        <f t="shared" si="9"/>
        <v>#DIV/0!</v>
      </c>
      <c r="G60" s="60" t="e">
        <f t="shared" si="9"/>
        <v>#DIV/0!</v>
      </c>
      <c r="H60" s="60" t="e">
        <f t="shared" si="9"/>
        <v>#DIV/0!</v>
      </c>
      <c r="I60" s="60" t="e">
        <f t="shared" si="9"/>
        <v>#DIV/0!</v>
      </c>
      <c r="J60" s="60" t="e">
        <f t="shared" si="9"/>
        <v>#DIV/0!</v>
      </c>
      <c r="K60" s="60" t="e">
        <f t="shared" si="9"/>
        <v>#DIV/0!</v>
      </c>
      <c r="L60" s="60" t="e">
        <f t="shared" si="9"/>
        <v>#DIV/0!</v>
      </c>
      <c r="M60" s="60" t="e">
        <f t="shared" si="9"/>
        <v>#DIV/0!</v>
      </c>
      <c r="N60" s="60" t="e">
        <f t="shared" si="9"/>
        <v>#DIV/0!</v>
      </c>
      <c r="O60" s="61" t="e">
        <f t="shared" si="9"/>
        <v>#DIV/0!</v>
      </c>
      <c r="P60" s="61" t="e">
        <f t="shared" si="9"/>
        <v>#DIV/0!</v>
      </c>
      <c r="Q60" s="61" t="e">
        <f t="shared" si="9"/>
        <v>#DIV/0!</v>
      </c>
      <c r="R60" s="61" t="e">
        <f t="shared" si="9"/>
        <v>#DIV/0!</v>
      </c>
      <c r="S60" s="61" t="e">
        <f t="shared" si="9"/>
        <v>#DIV/0!</v>
      </c>
      <c r="T60" s="61" t="e">
        <f t="shared" si="9"/>
        <v>#DIV/0!</v>
      </c>
      <c r="U60" s="61" t="e">
        <f t="shared" si="9"/>
        <v>#DIV/0!</v>
      </c>
      <c r="V60" s="61" t="e">
        <f t="shared" si="9"/>
        <v>#DIV/0!</v>
      </c>
      <c r="W60" s="61" t="e">
        <f t="shared" si="9"/>
        <v>#DIV/0!</v>
      </c>
      <c r="X60" s="61" t="e">
        <f t="shared" si="9"/>
        <v>#DIV/0!</v>
      </c>
      <c r="Y60" s="61" t="e">
        <f t="shared" si="9"/>
        <v>#DIV/0!</v>
      </c>
      <c r="Z60" s="61" t="e">
        <f t="shared" si="9"/>
        <v>#DIV/0!</v>
      </c>
      <c r="AA60" s="61" t="e">
        <f t="shared" si="9"/>
        <v>#DIV/0!</v>
      </c>
      <c r="AB60" s="62" t="e">
        <f t="shared" si="9"/>
        <v>#DIV/0!</v>
      </c>
      <c r="AC60" s="62" t="e">
        <f t="shared" si="9"/>
        <v>#DIV/0!</v>
      </c>
      <c r="AD60" s="62" t="e">
        <f t="shared" si="9"/>
        <v>#DIV/0!</v>
      </c>
      <c r="AE60" s="62" t="e">
        <f t="shared" si="9"/>
        <v>#DIV/0!</v>
      </c>
      <c r="AF60" s="62" t="e">
        <f t="shared" si="9"/>
        <v>#DIV/0!</v>
      </c>
      <c r="AG60" s="62" t="e">
        <f t="shared" si="9"/>
        <v>#DIV/0!</v>
      </c>
      <c r="AH60" s="62" t="e">
        <f t="shared" si="9"/>
        <v>#DIV/0!</v>
      </c>
      <c r="AI60" s="62" t="e">
        <f aca="true" t="shared" si="10" ref="AI60:AY60">AI58/AI59</f>
        <v>#DIV/0!</v>
      </c>
      <c r="AJ60" s="62" t="e">
        <f t="shared" si="10"/>
        <v>#DIV/0!</v>
      </c>
      <c r="AK60" s="62" t="e">
        <f t="shared" si="10"/>
        <v>#DIV/0!</v>
      </c>
      <c r="AL60" s="62" t="e">
        <f t="shared" si="10"/>
        <v>#DIV/0!</v>
      </c>
      <c r="AM60" s="62" t="e">
        <f t="shared" si="10"/>
        <v>#DIV/0!</v>
      </c>
      <c r="AN60" s="63" t="e">
        <f t="shared" si="10"/>
        <v>#DIV/0!</v>
      </c>
      <c r="AO60" s="63" t="e">
        <f t="shared" si="10"/>
        <v>#DIV/0!</v>
      </c>
      <c r="AP60" s="63" t="e">
        <f t="shared" si="10"/>
        <v>#DIV/0!</v>
      </c>
      <c r="AQ60" s="63" t="e">
        <f t="shared" si="10"/>
        <v>#DIV/0!</v>
      </c>
      <c r="AR60" s="64" t="e">
        <f t="shared" si="10"/>
        <v>#DIV/0!</v>
      </c>
      <c r="AS60" s="65" t="e">
        <f t="shared" si="10"/>
        <v>#DIV/0!</v>
      </c>
      <c r="AT60" s="66" t="e">
        <f t="shared" si="10"/>
        <v>#DIV/0!</v>
      </c>
      <c r="AU60" s="67" t="e">
        <f t="shared" si="10"/>
        <v>#DIV/0!</v>
      </c>
      <c r="AV60" s="68" t="e">
        <f t="shared" si="10"/>
        <v>#DIV/0!</v>
      </c>
      <c r="AW60" s="69" t="e">
        <f t="shared" si="10"/>
        <v>#DIV/0!</v>
      </c>
      <c r="AX60" s="70" t="e">
        <f t="shared" si="10"/>
        <v>#DIV/0!</v>
      </c>
      <c r="AY60" s="71" t="e">
        <f t="shared" si="10"/>
        <v>#DIV/0!</v>
      </c>
    </row>
    <row r="62" ht="16.5" customHeight="1"/>
  </sheetData>
  <sheetProtection selectLockedCells="1" selectUnlockedCells="1"/>
  <mergeCells count="20">
    <mergeCell ref="AV5:AV7"/>
    <mergeCell ref="AW5:AW7"/>
    <mergeCell ref="A1:AQ1"/>
    <mergeCell ref="A2:F2"/>
    <mergeCell ref="A3:D3"/>
    <mergeCell ref="L3:M3"/>
    <mergeCell ref="Q3:U3"/>
    <mergeCell ref="Y3:AA3"/>
    <mergeCell ref="AD2:AG2"/>
    <mergeCell ref="AD3:AG3"/>
    <mergeCell ref="AX5:AX7"/>
    <mergeCell ref="AY5:AY7"/>
    <mergeCell ref="AN4:AQ4"/>
    <mergeCell ref="AS4:AV4"/>
    <mergeCell ref="AW4:AY4"/>
    <mergeCell ref="A5:A7"/>
    <mergeCell ref="AR5:AR7"/>
    <mergeCell ref="AS5:AS7"/>
    <mergeCell ref="AT5:AT7"/>
    <mergeCell ref="AU5:AU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11.57421875" defaultRowHeight="12.75" customHeight="1"/>
  <sheetData>
    <row r="10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="70" zoomScaleNormal="70" zoomScalePageLayoutView="0" workbookViewId="0" topLeftCell="A1">
      <selection activeCell="O10" sqref="O10"/>
    </sheetView>
  </sheetViews>
  <sheetFormatPr defaultColWidth="11.57421875" defaultRowHeight="12.75"/>
  <cols>
    <col min="1" max="4" width="11.57421875" style="0" customWidth="1"/>
    <col min="5" max="5" width="20.140625" style="0" customWidth="1"/>
    <col min="6" max="12" width="11.57421875" style="0" customWidth="1"/>
    <col min="13" max="13" width="32.57421875" style="0" customWidth="1"/>
    <col min="14" max="14" width="11.57421875" style="0" customWidth="1"/>
    <col min="15" max="15" width="17.28125" style="0" customWidth="1"/>
  </cols>
  <sheetData>
    <row r="1" spans="1:15" ht="15.75">
      <c r="A1" s="119" t="s">
        <v>121</v>
      </c>
      <c r="B1" s="119"/>
      <c r="C1" s="119"/>
      <c r="D1" s="119"/>
      <c r="E1" s="119"/>
      <c r="F1" s="119"/>
      <c r="G1" s="119"/>
      <c r="I1" s="119" t="s">
        <v>121</v>
      </c>
      <c r="J1" s="119"/>
      <c r="K1" s="119"/>
      <c r="L1" s="119"/>
      <c r="M1" s="119"/>
      <c r="N1" s="119"/>
      <c r="O1" s="119"/>
    </row>
    <row r="2" spans="1:15" ht="15.75">
      <c r="A2" s="119" t="s">
        <v>122</v>
      </c>
      <c r="B2" s="119"/>
      <c r="C2" s="119"/>
      <c r="D2" s="119"/>
      <c r="E2" s="119"/>
      <c r="F2" s="119"/>
      <c r="G2" s="119"/>
      <c r="I2" s="119" t="s">
        <v>131</v>
      </c>
      <c r="J2" s="119"/>
      <c r="K2" s="119"/>
      <c r="L2" s="119"/>
      <c r="M2" s="119"/>
      <c r="N2" s="119"/>
      <c r="O2" s="119"/>
    </row>
    <row r="3" spans="1:15" ht="15.75">
      <c r="A3" s="120" t="s">
        <v>123</v>
      </c>
      <c r="B3" s="120"/>
      <c r="C3" s="120"/>
      <c r="D3" s="120"/>
      <c r="E3" s="120"/>
      <c r="F3" s="120" t="s">
        <v>124</v>
      </c>
      <c r="G3" s="120"/>
      <c r="I3" s="120" t="s">
        <v>123</v>
      </c>
      <c r="J3" s="120"/>
      <c r="K3" s="120"/>
      <c r="L3" s="120"/>
      <c r="M3" s="120"/>
      <c r="N3" s="120" t="s">
        <v>124</v>
      </c>
      <c r="O3" s="120"/>
    </row>
    <row r="4" spans="1:15" ht="15">
      <c r="A4" s="112" t="s">
        <v>125</v>
      </c>
      <c r="B4" s="112"/>
      <c r="C4" s="112"/>
      <c r="D4" s="112"/>
      <c r="E4" s="112"/>
      <c r="F4" s="111" t="s">
        <v>126</v>
      </c>
      <c r="G4" s="111"/>
      <c r="I4" s="121" t="s">
        <v>132</v>
      </c>
      <c r="J4" s="121"/>
      <c r="K4" s="121"/>
      <c r="L4" s="121"/>
      <c r="M4" s="121"/>
      <c r="N4" s="112" t="s">
        <v>133</v>
      </c>
      <c r="O4" s="112"/>
    </row>
    <row r="5" spans="1:15" ht="15">
      <c r="A5" s="112" t="s">
        <v>127</v>
      </c>
      <c r="B5" s="112"/>
      <c r="C5" s="112"/>
      <c r="D5" s="112"/>
      <c r="E5" s="112"/>
      <c r="F5" s="111" t="s">
        <v>159</v>
      </c>
      <c r="G5" s="111"/>
      <c r="I5" s="110" t="s">
        <v>134</v>
      </c>
      <c r="J5" s="110"/>
      <c r="K5" s="110"/>
      <c r="L5" s="110"/>
      <c r="M5" s="110"/>
      <c r="N5" s="122" t="s">
        <v>37</v>
      </c>
      <c r="O5" s="123"/>
    </row>
    <row r="6" spans="1:15" ht="15">
      <c r="A6" s="116" t="s">
        <v>128</v>
      </c>
      <c r="B6" s="117"/>
      <c r="C6" s="117"/>
      <c r="D6" s="117"/>
      <c r="E6" s="118"/>
      <c r="F6" s="111" t="s">
        <v>163</v>
      </c>
      <c r="G6" s="111"/>
      <c r="I6" s="110" t="s">
        <v>156</v>
      </c>
      <c r="J6" s="110"/>
      <c r="K6" s="110"/>
      <c r="L6" s="110"/>
      <c r="M6" s="110"/>
      <c r="N6" s="109" t="s">
        <v>135</v>
      </c>
      <c r="O6" s="109"/>
    </row>
    <row r="7" spans="1:15" ht="15">
      <c r="A7" s="112" t="s">
        <v>129</v>
      </c>
      <c r="B7" s="112"/>
      <c r="C7" s="112"/>
      <c r="D7" s="112"/>
      <c r="E7" s="112"/>
      <c r="F7" s="114" t="s">
        <v>130</v>
      </c>
      <c r="G7" s="115"/>
      <c r="I7" s="110" t="s">
        <v>164</v>
      </c>
      <c r="J7" s="110"/>
      <c r="K7" s="110"/>
      <c r="L7" s="110"/>
      <c r="M7" s="110"/>
      <c r="N7" s="109" t="s">
        <v>39</v>
      </c>
      <c r="O7" s="109"/>
    </row>
    <row r="8" spans="1:7" ht="15">
      <c r="A8" s="90"/>
      <c r="B8" s="90"/>
      <c r="C8" s="90"/>
      <c r="D8" s="90"/>
      <c r="E8" s="90"/>
      <c r="F8" s="113"/>
      <c r="G8" s="113"/>
    </row>
  </sheetData>
  <sheetProtection selectLockedCells="1" selectUnlockedCells="1"/>
  <mergeCells count="25">
    <mergeCell ref="A5:E5"/>
    <mergeCell ref="F5:G5"/>
    <mergeCell ref="N4:O4"/>
    <mergeCell ref="A1:G1"/>
    <mergeCell ref="A2:G2"/>
    <mergeCell ref="A3:E3"/>
    <mergeCell ref="F3:G3"/>
    <mergeCell ref="A4:E4"/>
    <mergeCell ref="F4:G4"/>
    <mergeCell ref="A7:E7"/>
    <mergeCell ref="F8:G8"/>
    <mergeCell ref="F7:G7"/>
    <mergeCell ref="A6:E6"/>
    <mergeCell ref="I1:O1"/>
    <mergeCell ref="I2:O2"/>
    <mergeCell ref="I3:M3"/>
    <mergeCell ref="N3:O3"/>
    <mergeCell ref="I4:M4"/>
    <mergeCell ref="N5:O5"/>
    <mergeCell ref="N6:O6"/>
    <mergeCell ref="I6:M6"/>
    <mergeCell ref="N7:O7"/>
    <mergeCell ref="I5:M5"/>
    <mergeCell ref="I7:M7"/>
    <mergeCell ref="F6:G6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V16" sqref="V16"/>
    </sheetView>
  </sheetViews>
  <sheetFormatPr defaultColWidth="11.57421875" defaultRowHeight="12.75"/>
  <cols>
    <col min="1" max="6" width="11.57421875" style="0" customWidth="1"/>
    <col min="7" max="7" width="17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8"/>
  <sheetViews>
    <sheetView zoomScale="70" zoomScaleNormal="70" zoomScalePageLayoutView="0" workbookViewId="0" topLeftCell="A3">
      <selection activeCell="P20" sqref="P20"/>
    </sheetView>
  </sheetViews>
  <sheetFormatPr defaultColWidth="11.57421875" defaultRowHeight="13.5" customHeight="1"/>
  <sheetData>
    <row r="3" ht="17.25" customHeight="1">
      <c r="F3" s="72"/>
    </row>
    <row r="16" ht="17.25" customHeight="1">
      <c r="B16" s="73"/>
    </row>
    <row r="21" ht="17.25" customHeight="1">
      <c r="B21" s="72" t="s">
        <v>120</v>
      </c>
    </row>
    <row r="26" ht="14.25" customHeight="1"/>
    <row r="35" ht="17.25" customHeight="1">
      <c r="G35" s="72"/>
    </row>
    <row r="38" ht="17.25" customHeight="1">
      <c r="H38" s="72" t="s">
        <v>136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O14:O14"/>
  <sheetViews>
    <sheetView zoomScale="70" zoomScaleNormal="70" zoomScalePageLayoutView="0" workbookViewId="0" topLeftCell="A1">
      <selection activeCell="P25" sqref="P25"/>
    </sheetView>
  </sheetViews>
  <sheetFormatPr defaultColWidth="11.57421875" defaultRowHeight="12.75"/>
  <sheetData>
    <row r="14" ht="12.75">
      <c r="O14" s="7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L6" sqref="L6"/>
    </sheetView>
  </sheetViews>
  <sheetFormatPr defaultColWidth="11.57421875" defaultRowHeight="12.75" customHeight="1"/>
  <sheetData>
    <row r="18" ht="14.25" customHeight="1"/>
    <row r="37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20" sqref="U20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2019-09-23T14:02:11Z</dcterms:modified>
  <cp:category/>
  <cp:version/>
  <cp:contentType/>
  <cp:contentStatus/>
</cp:coreProperties>
</file>