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8220" firstSheet="1" activeTab="1"/>
  </bookViews>
  <sheets>
    <sheet name="instrukcja" sheetId="1" r:id="rId1"/>
    <sheet name="wyniki" sheetId="2" r:id="rId2"/>
    <sheet name="Obszary umiejętności" sheetId="3" r:id="rId3"/>
    <sheet name="Typy zadań" sheetId="4" r:id="rId4"/>
    <sheet name="Łatwośc zadań" sheetId="5" r:id="rId5"/>
    <sheet name="Rozkład wyników" sheetId="6" r:id="rId6"/>
    <sheet name="Wymagania z PP" sheetId="7" r:id="rId7"/>
    <sheet name="Tabele" sheetId="8" r:id="rId8"/>
  </sheets>
  <definedNames/>
  <calcPr fullCalcOnLoad="1"/>
</workbook>
</file>

<file path=xl/sharedStrings.xml><?xml version="1.0" encoding="utf-8"?>
<sst xmlns="http://schemas.openxmlformats.org/spreadsheetml/2006/main" count="592" uniqueCount="296">
  <si>
    <r>
      <t>Próbny egzamin gimnazjalny</t>
    </r>
    <r>
      <rPr>
        <b/>
        <sz val="11"/>
        <color indexed="8"/>
        <rFont val="Czcionka tekstu podstawowego"/>
        <family val="0"/>
      </rPr>
      <t xml:space="preserve"> klas II J.POLSKI</t>
    </r>
  </si>
  <si>
    <t>KOD ucznia</t>
  </si>
  <si>
    <t>Razem      %</t>
  </si>
  <si>
    <t>Razem      pkt</t>
  </si>
  <si>
    <t>0-2</t>
  </si>
  <si>
    <t>0-4</t>
  </si>
  <si>
    <t>0-1</t>
  </si>
  <si>
    <t>Razem</t>
  </si>
  <si>
    <t>Liczba ucz.</t>
  </si>
  <si>
    <t>Łatwość</t>
  </si>
  <si>
    <t>B 01</t>
  </si>
  <si>
    <t>B 02</t>
  </si>
  <si>
    <t>B 03</t>
  </si>
  <si>
    <t>B 04</t>
  </si>
  <si>
    <t>B 05</t>
  </si>
  <si>
    <t>B 06</t>
  </si>
  <si>
    <t>B 07</t>
  </si>
  <si>
    <t>B 08</t>
  </si>
  <si>
    <t>B 09</t>
  </si>
  <si>
    <t>B 10</t>
  </si>
  <si>
    <t>B 11</t>
  </si>
  <si>
    <t>B 12</t>
  </si>
  <si>
    <t>B 13</t>
  </si>
  <si>
    <t>B 14</t>
  </si>
  <si>
    <t>B 15</t>
  </si>
  <si>
    <t>B 16</t>
  </si>
  <si>
    <t>B 17</t>
  </si>
  <si>
    <t>B 18</t>
  </si>
  <si>
    <t>B 19</t>
  </si>
  <si>
    <t>B 20</t>
  </si>
  <si>
    <t>B 21</t>
  </si>
  <si>
    <t>B 22</t>
  </si>
  <si>
    <t>B 23</t>
  </si>
  <si>
    <t>B 24</t>
  </si>
  <si>
    <t>B 25</t>
  </si>
  <si>
    <t>B 26</t>
  </si>
  <si>
    <t>B 27</t>
  </si>
  <si>
    <t>B 28</t>
  </si>
  <si>
    <t>B 29</t>
  </si>
  <si>
    <t>B 30</t>
  </si>
  <si>
    <t>0-5</t>
  </si>
  <si>
    <t>Zadanie</t>
  </si>
  <si>
    <t xml:space="preserve">Kraj </t>
  </si>
  <si>
    <t>Woj.</t>
  </si>
  <si>
    <t xml:space="preserve">Szkoła </t>
  </si>
  <si>
    <t>Kształcenie literackie i kulturowe</t>
  </si>
  <si>
    <t xml:space="preserve">1, 2, 3, 4, 5.1, 6, 7, 8.2, 12, 13, 14, 15, 16, 22.1, 22.3, </t>
  </si>
  <si>
    <t>Kształcenie językowe</t>
  </si>
  <si>
    <t>8.1, 19, 20, 22.5, 22.6</t>
  </si>
  <si>
    <t>Tworzenie wypowiedzi</t>
  </si>
  <si>
    <t>5.2, 9, 10, 11, 15, 18, 21, 22.2, 22.4, 22.5, 22.6, 22.7, 22.8</t>
  </si>
  <si>
    <t xml:space="preserve">Samokształcenie </t>
  </si>
  <si>
    <t>Obszary umiejętności:</t>
  </si>
  <si>
    <t>WW</t>
  </si>
  <si>
    <t>Wielokrotnego wyboru</t>
  </si>
  <si>
    <t>Zad. 1, 2, 8.1, 9, 10, 17, 20</t>
  </si>
  <si>
    <t>PF</t>
  </si>
  <si>
    <t>Prawda/fałsz</t>
  </si>
  <si>
    <t>Zad. 3, 4, 14, 18</t>
  </si>
  <si>
    <t>DOB</t>
  </si>
  <si>
    <t>Na dobieranie</t>
  </si>
  <si>
    <t>Zad. 7, 12, 13</t>
  </si>
  <si>
    <t>LUK</t>
  </si>
  <si>
    <t>Z luką</t>
  </si>
  <si>
    <t>Zad. 19</t>
  </si>
  <si>
    <t>KO</t>
  </si>
  <si>
    <t>Krótkiej odpowiedzi</t>
  </si>
  <si>
    <t>Zad. 5.1, 5.2, 6, 8.2, 11, 15, 16, 21</t>
  </si>
  <si>
    <t>RO</t>
  </si>
  <si>
    <t>Rozszerzonej odpowiedzi</t>
  </si>
  <si>
    <t>Zad. 22.1-8, czyli całe</t>
  </si>
  <si>
    <t>Typy zadań:</t>
  </si>
  <si>
    <t>22.1</t>
  </si>
  <si>
    <t xml:space="preserve">Realizacja tematu wypowiedzi </t>
  </si>
  <si>
    <t>22.2</t>
  </si>
  <si>
    <t>Elementy retoryczne /El. twórcze</t>
  </si>
  <si>
    <t>22.3</t>
  </si>
  <si>
    <t>Kompetencje literackie i kulturowe</t>
  </si>
  <si>
    <t>22.4</t>
  </si>
  <si>
    <t>Kompozycja tekstu</t>
  </si>
  <si>
    <t>22.5</t>
  </si>
  <si>
    <t>Styl</t>
  </si>
  <si>
    <t>22.6</t>
  </si>
  <si>
    <t>Język</t>
  </si>
  <si>
    <t>22.7</t>
  </si>
  <si>
    <t>Ortografia</t>
  </si>
  <si>
    <t>22.8</t>
  </si>
  <si>
    <t>Interpunkcja</t>
  </si>
  <si>
    <t>Obszary umiejętnosci</t>
  </si>
  <si>
    <t>Samokształcenie</t>
  </si>
  <si>
    <t>Typy zadań</t>
  </si>
  <si>
    <t>A</t>
  </si>
  <si>
    <t>B</t>
  </si>
  <si>
    <t>C</t>
  </si>
  <si>
    <t>D</t>
  </si>
  <si>
    <t>Szkoła</t>
  </si>
  <si>
    <t>5.1</t>
  </si>
  <si>
    <t>5.2</t>
  </si>
  <si>
    <t>8.1</t>
  </si>
  <si>
    <t>8.2</t>
  </si>
  <si>
    <t>Łatwość zadań</t>
  </si>
  <si>
    <t>kraj</t>
  </si>
  <si>
    <t>woj.</t>
  </si>
  <si>
    <t>A 02</t>
  </si>
  <si>
    <t>A 01</t>
  </si>
  <si>
    <t>A 03</t>
  </si>
  <si>
    <t>A 04</t>
  </si>
  <si>
    <t>A 05</t>
  </si>
  <si>
    <t>A 06</t>
  </si>
  <si>
    <t>A 07</t>
  </si>
  <si>
    <t>A 08</t>
  </si>
  <si>
    <t>A 09</t>
  </si>
  <si>
    <t>A 10</t>
  </si>
  <si>
    <t>A 11</t>
  </si>
  <si>
    <t>A 12</t>
  </si>
  <si>
    <t>A 13</t>
  </si>
  <si>
    <t>A 14</t>
  </si>
  <si>
    <t>A 15</t>
  </si>
  <si>
    <t>A 16</t>
  </si>
  <si>
    <t>A 17</t>
  </si>
  <si>
    <t>A 18</t>
  </si>
  <si>
    <t>A 19</t>
  </si>
  <si>
    <t>A 20</t>
  </si>
  <si>
    <t>A 21</t>
  </si>
  <si>
    <t>A 22</t>
  </si>
  <si>
    <t>A 23</t>
  </si>
  <si>
    <t>A 24</t>
  </si>
  <si>
    <t>A 25</t>
  </si>
  <si>
    <t>A 26</t>
  </si>
  <si>
    <t>A 27</t>
  </si>
  <si>
    <t>A 28</t>
  </si>
  <si>
    <t>A 29</t>
  </si>
  <si>
    <t>A 30</t>
  </si>
  <si>
    <t>C 01</t>
  </si>
  <si>
    <t>C 02</t>
  </si>
  <si>
    <t>C 03</t>
  </si>
  <si>
    <t>C 04</t>
  </si>
  <si>
    <t>C 05</t>
  </si>
  <si>
    <t>C 06</t>
  </si>
  <si>
    <t>C 07</t>
  </si>
  <si>
    <t>C 08</t>
  </si>
  <si>
    <t>C 09</t>
  </si>
  <si>
    <t>C 10</t>
  </si>
  <si>
    <t>C 11</t>
  </si>
  <si>
    <t>C 12</t>
  </si>
  <si>
    <t>C 13</t>
  </si>
  <si>
    <t>C 14</t>
  </si>
  <si>
    <t>C 15</t>
  </si>
  <si>
    <t>C 16</t>
  </si>
  <si>
    <t>C 17</t>
  </si>
  <si>
    <t>C 18</t>
  </si>
  <si>
    <t>C 19</t>
  </si>
  <si>
    <t>C 20</t>
  </si>
  <si>
    <t>C 21</t>
  </si>
  <si>
    <t>C 22</t>
  </si>
  <si>
    <t>C 23</t>
  </si>
  <si>
    <t>C 24</t>
  </si>
  <si>
    <t>C 25</t>
  </si>
  <si>
    <t>C 26</t>
  </si>
  <si>
    <t>C 27</t>
  </si>
  <si>
    <t>C 28</t>
  </si>
  <si>
    <t>C 29</t>
  </si>
  <si>
    <t>C 30</t>
  </si>
  <si>
    <t>D 01</t>
  </si>
  <si>
    <t>D 02</t>
  </si>
  <si>
    <t>D 03</t>
  </si>
  <si>
    <t>D 04</t>
  </si>
  <si>
    <t>D 05</t>
  </si>
  <si>
    <t>D 06</t>
  </si>
  <si>
    <t>D 07</t>
  </si>
  <si>
    <t>D 08</t>
  </si>
  <si>
    <t>D 09</t>
  </si>
  <si>
    <t>D 10</t>
  </si>
  <si>
    <t>D 11</t>
  </si>
  <si>
    <t>D 12</t>
  </si>
  <si>
    <t>D 13</t>
  </si>
  <si>
    <t>D 14</t>
  </si>
  <si>
    <t>D 15</t>
  </si>
  <si>
    <t>D 16</t>
  </si>
  <si>
    <t>D 17</t>
  </si>
  <si>
    <t>D 18</t>
  </si>
  <si>
    <t>D 19</t>
  </si>
  <si>
    <t>D 20</t>
  </si>
  <si>
    <t>D 21</t>
  </si>
  <si>
    <t>D 22</t>
  </si>
  <si>
    <t>D 23</t>
  </si>
  <si>
    <t>D 24</t>
  </si>
  <si>
    <t>D 25</t>
  </si>
  <si>
    <t>D 26</t>
  </si>
  <si>
    <t>D 27</t>
  </si>
  <si>
    <t>D 28</t>
  </si>
  <si>
    <t>D 29</t>
  </si>
  <si>
    <t>D 30</t>
  </si>
  <si>
    <t xml:space="preserve">Minimum (%) </t>
  </si>
  <si>
    <t xml:space="preserve">Maksimum (%) </t>
  </si>
  <si>
    <t xml:space="preserve">Mediana (%) </t>
  </si>
  <si>
    <t xml:space="preserve">Średnia (%) </t>
  </si>
  <si>
    <t>Kraj</t>
  </si>
  <si>
    <t>Woj. Warm.-maz</t>
  </si>
  <si>
    <t>Zad.</t>
  </si>
  <si>
    <t xml:space="preserve">licz.pkt </t>
  </si>
  <si>
    <t>Typ zad.</t>
  </si>
  <si>
    <t xml:space="preserve">Wymagania ogólne zapisane w podstawie programowej </t>
  </si>
  <si>
    <t xml:space="preserve">Podstawa programowa 2017 </t>
  </si>
  <si>
    <t>I. Kształcenie literackie i kulturowe.</t>
  </si>
  <si>
    <t>1. Wyrabianie i rozwijanie zdolności rozumienia utworów literackich [...].</t>
  </si>
  <si>
    <t>2. Znajomość wybranych utworów z literatury [...] światowej [...].</t>
  </si>
  <si>
    <t>2. Odbiór tekstów kultury. Uczeń:</t>
  </si>
  <si>
    <t>1) wyszukuje w tekście potrzebne informacje [...].</t>
  </si>
  <si>
    <t>Lektura obowiązkowa</t>
  </si>
  <si>
    <t>Antoine de Saint-Exupéry,</t>
  </si>
  <si>
    <t xml:space="preserve">Mały Książę </t>
  </si>
  <si>
    <t xml:space="preserve">Podstawa programowa 2012 </t>
  </si>
  <si>
    <t>I. Odbiór wypowiedzi i wykorzystanie zawartych w nich informacji.</t>
  </si>
  <si>
    <t>1. Czytanie i słuchanie. Uczeń:</t>
  </si>
  <si>
    <t>8) rozumie dosłowne i przenośne znaczenie wyrazów w wypowiedzi.</t>
  </si>
  <si>
    <t>1. Czytanie utworów literackich. Uczeń:</t>
  </si>
  <si>
    <t>4) rozpoznaje w tekście literackim: [...] symbol [...] i określa ich funkcję.</t>
  </si>
  <si>
    <t>7) określa w poznawanych tekstach problematykę egzystencjalną [...].</t>
  </si>
  <si>
    <t>8) rozumie dosłowne i przenośne znaczenie wyrazów w wypowiedzi</t>
  </si>
  <si>
    <t>III. Tworzenie wypowiedzi.</t>
  </si>
  <si>
    <t>6. Poznawanie podstawowych zasad retoryki, w szczególności argumentowania [...].</t>
  </si>
  <si>
    <t>1. Elementy retoryki. Uczeń:</t>
  </si>
  <si>
    <t>4) wykorzystuje znajomość zasad tworzenia tezy i hipotezy oraz argumentów przy tworzeniu [...] tekstów argumentacyjnych.</t>
  </si>
  <si>
    <t>4) wykorzystuje znajomość zasad tworzenia tezy i hipotezy oraz argumentów przy tworzeniu […] tekstów argumentacyjnych.</t>
  </si>
  <si>
    <t>3. Świadomość językowa. Uczeń:</t>
  </si>
  <si>
    <t>3) rozpoznaje w wypowiedziach podstawowe części mowy ([...] przymiotnik [...]).</t>
  </si>
  <si>
    <t>3) rozpoznaje w wypowiedziach podstawowe części mowy ([...] spójnik) i wskazuje różnice między nimi.</t>
  </si>
  <si>
    <t>Mały Książę</t>
  </si>
  <si>
    <t>2. Świadomość językowa. Uczeń:</t>
  </si>
  <si>
    <t>6) poprawnie używa znaków interpunkcyjnych: [...] przecinka [...].</t>
  </si>
  <si>
    <t>5) pisze poprawnie pod względem ortograficznym [...].</t>
  </si>
  <si>
    <t>1. Mówienie i pisanie. Uczeń:</t>
  </si>
  <si>
    <t>5) tworzy wypowiedzi pisemne w następujących formach gatunkowych: [...] zaproszenie [...].</t>
  </si>
  <si>
    <t>4) wykorzystuje znajomość zasad tworzenia [...] argumentów [...].</t>
  </si>
  <si>
    <t>1. Wyrabianie i rozwijanie zdolności rozumienia [...] innych tekstów kultury.</t>
  </si>
  <si>
    <t>6) odróżnia zawarte w tekście informacje ważne od informacji drugorzędnych.</t>
  </si>
  <si>
    <t>9) wyciąga wnioski wynikające z przesłanek zawartych w tekście.</t>
  </si>
  <si>
    <t>4) wykorzystuje zasady tworzenia [...] argumentów [...];</t>
  </si>
  <si>
    <t>6) przeprowadza wnioskowanie jako element wywodu argumentacyjnego.</t>
  </si>
  <si>
    <t>2. Znajomość wybranych utworów z literatury polskiej [...].</t>
  </si>
  <si>
    <t>Aleksander Kamiński,</t>
  </si>
  <si>
    <t xml:space="preserve">Kamienie na szaniec </t>
  </si>
  <si>
    <t>2. Samokształcenie i docieranie do informacji. Uczeń korzysta z informacji zawartych w [...] słowniku języka polskiego [...].</t>
  </si>
  <si>
    <t>4. Rozpoznawanie intencji rozmówcy [...].</t>
  </si>
  <si>
    <t>1) funkcjonalnie wykorzystuje środki retoryczne oraz rozumie ich oddziaływanie na odbiorcę.</t>
  </si>
  <si>
    <t>II. Kształcenie językowe.</t>
  </si>
  <si>
    <t>1. Rozwijanie rozumienia twórczego i sprawczego charakteru działań językowych [...].</t>
  </si>
  <si>
    <t>1. Gramatyka języka polskiego. Uczeń:</t>
  </si>
  <si>
    <t>4) rozpoznaje imiesłowy, rozumie zasady ich tworzenia i odmiany [...].</t>
  </si>
  <si>
    <t>3. Poznawanie podstawowych pojęć oraz terminów służących do opisywania języka i językowego komunikowania się ludzi.</t>
  </si>
  <si>
    <t>2) [...] wskazuje funkcje formantów w nadawaniu znaczenia wyrazom pochodnym [...].</t>
  </si>
  <si>
    <t>8) rozumie dosłowne i przenośne znaczenie wyrazów w wypowiedzi;</t>
  </si>
  <si>
    <t xml:space="preserve">6) przeprowadza wnioskowanie jako element wywodu argumentacyjnego. </t>
  </si>
  <si>
    <t>2. Znajomość wybranych utworów</t>
  </si>
  <si>
    <t>z literatury polskiej i światowej [...].</t>
  </si>
  <si>
    <t>3. Kształcenie umiejętności uczestniczenia w kulturze polskiej i europejskiej [...].</t>
  </si>
  <si>
    <t>2) określa tematykę i główną myśl tekstu;</t>
  </si>
  <si>
    <t>9) wyciąga wnioski wynikające z przesłanek zawartych w tekście [...].</t>
  </si>
  <si>
    <t>7) określa w poznawanych tekstach problematykę egzystencjalną i poddaje ją refleksji;</t>
  </si>
  <si>
    <t>9) wykorzystuje w interpretacji utworów literackich odwołania do wartości uniwersalnych związane z postawami społecznymi, narodowymi, religijnymi, etycznymi [...];</t>
  </si>
  <si>
    <t>11) wykorzystuje w interpretacji utworów literackich potrzebne konteksty [...].</t>
  </si>
  <si>
    <t>Zna lektury obowiązkowe.</t>
  </si>
  <si>
    <t>II. Analiza i interpretacja tekstów kultury.</t>
  </si>
  <si>
    <t>1. Wstępne rozpoznanie. Uczeń:</t>
  </si>
  <si>
    <t>1) nazywa swoje reakcje czytelnicze [...].</t>
  </si>
  <si>
    <t>2) konfrontuje sytuację bohaterów z własnymi doświadczeniami;</t>
  </si>
  <si>
    <t>3) wyraża swój stosunek do postaci.</t>
  </si>
  <si>
    <t>2. Analiza. Uczeń:</t>
  </si>
  <si>
    <t>10) charakteryzuje i ocenia bohaterów.</t>
  </si>
  <si>
    <t>3. Interpretacja. Uczeń:</t>
  </si>
  <si>
    <t>1) odbiera teksty kultury na poziomie dosłownym i przenośnym.</t>
  </si>
  <si>
    <t>4. Wartości i wartościowanie. Uczeń odczytuje wartości pozytywne [...] wpisane w teksty kultury [...].</t>
  </si>
  <si>
    <t>2. Rozwijanie umiejętności wypowiadania się w określonych formach wypowiedzi [...] pisemnych.</t>
  </si>
  <si>
    <t>5. Rozwijanie umiejętności stosowania środków stylistycznych i dbałości o estetykę tekstu oraz umiejętności organizacji tekstu.</t>
  </si>
  <si>
    <t>5) tworzy wypowiedzi pisemne w następujących formach gatunkowych: opowiadanie [...].</t>
  </si>
  <si>
    <t>2) gromadzi i porządkuje materiał rzeczowy potrzebny do tworzenia wypowiedzi [...];</t>
  </si>
  <si>
    <t>3) tworzy wypowiedź, stosując odpowiednią dla danej formy gatunkowej kompozycję oraz zasady spójności językowej między akapitami; rozumie rolę akapitów jako spójnych całości myślowych w tworzeniu wypowiedzi pisemnych oraz stosuje rytm akapitowy (przeplatanie akapitów dłuższych i krótszych);</t>
  </si>
  <si>
    <t>4) wykorzystuje znajomość zasad tworzenia tezy i hipotezy oraz argumentów przy tworzeniu rozprawki oraz innych tekstów argumentacyjnych;</t>
  </si>
  <si>
    <t>5) odróżnia przykład od argumentu;</t>
  </si>
  <si>
    <t>6) przeprowadza wnioskowanie jako element wywodu argumentacyjnego;</t>
  </si>
  <si>
    <t>7) zgadza się z cudzymi poglądami lub polemizuje z nimi, rzeczowo uzasadniając własne zdanie.</t>
  </si>
  <si>
    <t>2. Mówienie i pisanie. Uczeń:</t>
  </si>
  <si>
    <t>1) tworzy spójne wypowiedzi w następujących formach gatunkowych: [...] rozprawka [...].</t>
  </si>
  <si>
    <t>2. Rozwijanie rozumienia twórczego i sprawczego charakteru działań językowych oraz formowanie odpowiedzialności za własne zachowania językowe.</t>
  </si>
  <si>
    <t xml:space="preserve">5. Rozwijanie umiejętności stosowania środków stylistycznych i dbałości o estetykę tekstu oraz umiejętności organizacji tekstu. </t>
  </si>
  <si>
    <t>5. Kształcenie umiejętności poprawnego [...] pisania zgodnego z zasadami [...] pisowni polskiej.</t>
  </si>
  <si>
    <t>3) stosuje poprawne formy gramatyczne wyrazów odmiennych;</t>
  </si>
  <si>
    <t>7) operuje słownictwem z określonych kręgów tematycznych.</t>
  </si>
  <si>
    <t>6) poprawnie używa znaków interpunkcyjnych [...].</t>
  </si>
  <si>
    <t xml:space="preserve">Wymagania szczegółowe zapisane w podstawie programowej </t>
  </si>
  <si>
    <t xml:space="preserve">Lektura obowiązkowa Antoine de Saint-Exupéry, Mały Książę </t>
  </si>
  <si>
    <t xml:space="preserve">Antoine de Saint-Exupéry, Mały Książę </t>
  </si>
  <si>
    <t>w te komórki wprowadzamy dane</t>
  </si>
  <si>
    <t>w tych komórkach znajdują się formuły liczące. Jakakolwiek zmiana spowoduje błądy w obliczeniach</t>
  </si>
  <si>
    <t>Arkusze "tabele" i "Wymagania PP" zawierają zestawienia na podstawie, których sporządzone są wykresy. Można je wykorzystywać (kopiować) ale nie wolno zmieniać formuł liczących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</si>
</sst>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1"/>
      <name val="Czcionka tekstu podstawowego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30"/>
      <name val="Czcionka tekstu podstawowego"/>
      <family val="0"/>
    </font>
    <font>
      <b/>
      <sz val="8"/>
      <color indexed="62"/>
      <name val="Czcionka tekstu podstawowego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Czcionka tekstu podstawowego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10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18"/>
      <color indexed="8"/>
      <name val="Times New Roman"/>
      <family val="1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8"/>
      <color rgb="FF0070C0"/>
      <name val="Czcionka tekstu podstawowego"/>
      <family val="0"/>
    </font>
    <font>
      <b/>
      <sz val="8"/>
      <color theme="4"/>
      <name val="Czcionka tekstu podstawowego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Czcionka tekstu podstawowego"/>
      <family val="2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sz val="10"/>
      <color theme="1"/>
      <name val="Czcionka tekstu podstawowego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FF0000"/>
      <name val="Czcionka tekstu podstawowego"/>
      <family val="0"/>
    </font>
    <font>
      <b/>
      <sz val="10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18"/>
      <color theme="1"/>
      <name val="Times New Roman"/>
      <family val="1"/>
    </font>
    <font>
      <b/>
      <sz val="1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42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31" borderId="9" applyNumberFormat="0" applyFon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64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left" vertical="top" wrapText="1"/>
    </xf>
    <xf numFmtId="0" fontId="65" fillId="0" borderId="11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63" fillId="0" borderId="21" xfId="0" applyFont="1" applyBorder="1" applyAlignment="1">
      <alignment vertical="top" wrapText="1"/>
    </xf>
    <xf numFmtId="0" fontId="63" fillId="0" borderId="22" xfId="0" applyFont="1" applyBorder="1" applyAlignment="1">
      <alignment vertical="top" wrapText="1"/>
    </xf>
    <xf numFmtId="1" fontId="63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63" fillId="0" borderId="11" xfId="0" applyFont="1" applyBorder="1" applyAlignment="1">
      <alignment horizontal="left" vertical="top" wrapText="1"/>
    </xf>
    <xf numFmtId="1" fontId="0" fillId="0" borderId="11" xfId="0" applyNumberFormat="1" applyBorder="1" applyAlignment="1">
      <alignment horizontal="center" vertical="center"/>
    </xf>
    <xf numFmtId="0" fontId="67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8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1" fontId="63" fillId="0" borderId="12" xfId="0" applyNumberFormat="1" applyFont="1" applyBorder="1" applyAlignment="1">
      <alignment horizontal="center" vertical="center" wrapText="1"/>
    </xf>
    <xf numFmtId="0" fontId="65" fillId="0" borderId="24" xfId="0" applyFont="1" applyBorder="1" applyAlignment="1">
      <alignment vertical="top" wrapText="1"/>
    </xf>
    <xf numFmtId="0" fontId="65" fillId="0" borderId="12" xfId="0" applyFont="1" applyBorder="1" applyAlignment="1">
      <alignment vertical="top" wrapText="1"/>
    </xf>
    <xf numFmtId="0" fontId="70" fillId="0" borderId="24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64" fillId="0" borderId="24" xfId="0" applyFont="1" applyBorder="1" applyAlignment="1">
      <alignment vertical="top" wrapText="1"/>
    </xf>
    <xf numFmtId="0" fontId="65" fillId="0" borderId="25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65" fillId="0" borderId="26" xfId="0" applyFont="1" applyBorder="1" applyAlignment="1">
      <alignment vertical="top" wrapText="1"/>
    </xf>
    <xf numFmtId="0" fontId="62" fillId="0" borderId="14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5" fillId="0" borderId="22" xfId="0" applyFont="1" applyBorder="1" applyAlignment="1">
      <alignment vertical="top" wrapText="1"/>
    </xf>
    <xf numFmtId="0" fontId="65" fillId="0" borderId="28" xfId="0" applyFont="1" applyBorder="1" applyAlignment="1">
      <alignment vertical="top" wrapText="1"/>
    </xf>
    <xf numFmtId="0" fontId="65" fillId="0" borderId="29" xfId="0" applyFont="1" applyBorder="1" applyAlignment="1">
      <alignment vertical="top" wrapText="1"/>
    </xf>
    <xf numFmtId="0" fontId="59" fillId="0" borderId="0" xfId="0" applyFont="1" applyAlignment="1">
      <alignment/>
    </xf>
    <xf numFmtId="1" fontId="59" fillId="0" borderId="0" xfId="0" applyNumberFormat="1" applyFont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60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49" fontId="61" fillId="35" borderId="31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49" fontId="61" fillId="35" borderId="10" xfId="0" applyNumberFormat="1" applyFont="1" applyFill="1" applyBorder="1" applyAlignment="1">
      <alignment horizontal="center" vertical="center"/>
    </xf>
    <xf numFmtId="0" fontId="71" fillId="35" borderId="10" xfId="0" applyFont="1" applyFill="1" applyBorder="1" applyAlignment="1">
      <alignment horizontal="center"/>
    </xf>
    <xf numFmtId="0" fontId="72" fillId="34" borderId="10" xfId="0" applyFont="1" applyFill="1" applyBorder="1" applyAlignment="1">
      <alignment horizontal="center" vertical="center" wrapText="1"/>
    </xf>
    <xf numFmtId="0" fontId="72" fillId="34" borderId="15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vertical="center"/>
    </xf>
    <xf numFmtId="0" fontId="74" fillId="34" borderId="10" xfId="0" applyFont="1" applyFill="1" applyBorder="1" applyAlignment="1">
      <alignment horizontal="center" vertical="center" wrapText="1"/>
    </xf>
    <xf numFmtId="1" fontId="7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75" fillId="34" borderId="10" xfId="0" applyFont="1" applyFill="1" applyBorder="1" applyAlignment="1">
      <alignment horizontal="center" vertical="center" wrapText="1"/>
    </xf>
    <xf numFmtId="1" fontId="75" fillId="34" borderId="10" xfId="0" applyNumberFormat="1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2" fontId="76" fillId="34" borderId="10" xfId="0" applyNumberFormat="1" applyFont="1" applyFill="1" applyBorder="1" applyAlignment="1">
      <alignment horizontal="center" vertical="center"/>
    </xf>
    <xf numFmtId="2" fontId="77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78" fillId="34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 horizontal="center" vertical="center"/>
    </xf>
    <xf numFmtId="2" fontId="79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2" fontId="80" fillId="34" borderId="11" xfId="0" applyNumberFormat="1" applyFont="1" applyFill="1" applyBorder="1" applyAlignment="1">
      <alignment horizontal="center" vertical="center"/>
    </xf>
    <xf numFmtId="2" fontId="80" fillId="34" borderId="33" xfId="0" applyNumberFormat="1" applyFont="1" applyFill="1" applyBorder="1" applyAlignment="1">
      <alignment horizontal="center" vertical="center"/>
    </xf>
    <xf numFmtId="2" fontId="80" fillId="34" borderId="3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34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1" fontId="62" fillId="0" borderId="37" xfId="0" applyNumberFormat="1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1" fontId="62" fillId="0" borderId="19" xfId="0" applyNumberFormat="1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1" fontId="62" fillId="0" borderId="21" xfId="0" applyNumberFormat="1" applyFont="1" applyBorder="1" applyAlignment="1">
      <alignment horizontal="center" vertical="center" wrapText="1"/>
    </xf>
    <xf numFmtId="0" fontId="65" fillId="0" borderId="36" xfId="0" applyFont="1" applyBorder="1" applyAlignment="1">
      <alignment vertical="top" wrapText="1"/>
    </xf>
    <xf numFmtId="0" fontId="65" fillId="0" borderId="24" xfId="0" applyFont="1" applyBorder="1" applyAlignment="1">
      <alignment vertical="top" wrapText="1"/>
    </xf>
    <xf numFmtId="0" fontId="63" fillId="0" borderId="14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4" fillId="0" borderId="19" xfId="0" applyFont="1" applyBorder="1" applyAlignment="1">
      <alignment vertical="top" wrapText="1"/>
    </xf>
    <xf numFmtId="0" fontId="64" fillId="0" borderId="35" xfId="0" applyFont="1" applyBorder="1" applyAlignment="1">
      <alignment vertical="top" wrapText="1"/>
    </xf>
    <xf numFmtId="0" fontId="63" fillId="0" borderId="22" xfId="0" applyFont="1" applyBorder="1" applyAlignment="1">
      <alignment horizontal="center" vertical="center" wrapText="1"/>
    </xf>
    <xf numFmtId="0" fontId="65" fillId="0" borderId="20" xfId="0" applyFont="1" applyBorder="1" applyAlignment="1">
      <alignment vertical="top" wrapText="1"/>
    </xf>
    <xf numFmtId="0" fontId="65" fillId="0" borderId="12" xfId="0" applyFont="1" applyBorder="1" applyAlignment="1">
      <alignment vertical="top" wrapText="1"/>
    </xf>
    <xf numFmtId="1" fontId="62" fillId="0" borderId="41" xfId="0" applyNumberFormat="1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62" fillId="0" borderId="43" xfId="0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0" fontId="64" fillId="0" borderId="36" xfId="0" applyFont="1" applyBorder="1" applyAlignment="1">
      <alignment vertical="top" wrapText="1"/>
    </xf>
    <xf numFmtId="0" fontId="64" fillId="0" borderId="24" xfId="0" applyFont="1" applyBorder="1" applyAlignment="1">
      <alignment vertical="top" wrapText="1"/>
    </xf>
    <xf numFmtId="0" fontId="64" fillId="0" borderId="2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left" vertical="top" wrapText="1"/>
    </xf>
    <xf numFmtId="0" fontId="65" fillId="0" borderId="40" xfId="0" applyFont="1" applyBorder="1" applyAlignment="1">
      <alignment horizontal="left" vertical="top" wrapText="1"/>
    </xf>
    <xf numFmtId="0" fontId="64" fillId="0" borderId="14" xfId="0" applyFont="1" applyBorder="1" applyAlignment="1">
      <alignment horizontal="center" vertical="center" textRotation="90" wrapText="1"/>
    </xf>
    <xf numFmtId="0" fontId="64" fillId="0" borderId="40" xfId="0" applyFont="1" applyBorder="1" applyAlignment="1">
      <alignment horizontal="center" vertical="center" textRotation="90" wrapText="1"/>
    </xf>
    <xf numFmtId="0" fontId="64" fillId="0" borderId="22" xfId="0" applyFont="1" applyBorder="1" applyAlignment="1">
      <alignment horizontal="center" vertical="center" textRotation="90" wrapText="1"/>
    </xf>
    <xf numFmtId="0" fontId="64" fillId="0" borderId="45" xfId="0" applyFont="1" applyBorder="1" applyAlignment="1">
      <alignment horizontal="center" vertical="center" wrapText="1"/>
    </xf>
    <xf numFmtId="0" fontId="64" fillId="0" borderId="42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2" fillId="0" borderId="47" xfId="0" applyFont="1" applyBorder="1" applyAlignment="1">
      <alignment horizontal="center" vertical="center" wrapText="1"/>
    </xf>
    <xf numFmtId="0" fontId="62" fillId="0" borderId="48" xfId="0" applyFont="1" applyBorder="1" applyAlignment="1">
      <alignment horizontal="center" vertical="center" wrapText="1"/>
    </xf>
    <xf numFmtId="1" fontId="81" fillId="0" borderId="49" xfId="0" applyNumberFormat="1" applyFont="1" applyBorder="1" applyAlignment="1">
      <alignment horizontal="center" vertical="center" wrapText="1"/>
    </xf>
    <xf numFmtId="0" fontId="81" fillId="0" borderId="36" xfId="0" applyFont="1" applyBorder="1" applyAlignment="1">
      <alignment horizontal="center" vertical="center" wrapText="1"/>
    </xf>
    <xf numFmtId="0" fontId="81" fillId="0" borderId="46" xfId="0" applyFont="1" applyBorder="1" applyAlignment="1">
      <alignment horizontal="center" vertical="center" wrapText="1"/>
    </xf>
    <xf numFmtId="1" fontId="62" fillId="0" borderId="45" xfId="0" applyNumberFormat="1" applyFont="1" applyBorder="1" applyAlignment="1">
      <alignment horizontal="center" vertical="center" wrapText="1"/>
    </xf>
    <xf numFmtId="1" fontId="59" fillId="0" borderId="21" xfId="0" applyNumberFormat="1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1" fontId="62" fillId="0" borderId="14" xfId="0" applyNumberFormat="1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1" fontId="59" fillId="0" borderId="19" xfId="0" applyNumberFormat="1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64" fillId="0" borderId="43" xfId="0" applyFont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center" wrapText="1"/>
    </xf>
    <xf numFmtId="0" fontId="82" fillId="0" borderId="51" xfId="0" applyFont="1" applyBorder="1" applyAlignment="1">
      <alignment horizontal="center" vertical="center" wrapText="1"/>
    </xf>
    <xf numFmtId="0" fontId="82" fillId="0" borderId="52" xfId="0" applyFont="1" applyBorder="1" applyAlignment="1">
      <alignment horizontal="center" vertical="center" wrapText="1"/>
    </xf>
    <xf numFmtId="0" fontId="82" fillId="0" borderId="53" xfId="0" applyFont="1" applyBorder="1" applyAlignment="1">
      <alignment horizontal="center" vertical="center" wrapText="1"/>
    </xf>
    <xf numFmtId="0" fontId="81" fillId="0" borderId="51" xfId="0" applyFont="1" applyBorder="1" applyAlignment="1">
      <alignment horizontal="center" vertical="center" wrapText="1"/>
    </xf>
    <xf numFmtId="0" fontId="81" fillId="0" borderId="52" xfId="0" applyFont="1" applyBorder="1" applyAlignment="1">
      <alignment horizontal="center" vertical="center" wrapText="1"/>
    </xf>
    <xf numFmtId="0" fontId="81" fillId="0" borderId="53" xfId="0" applyFont="1" applyBorder="1" applyAlignment="1">
      <alignment horizontal="center" vertical="center" wrapText="1"/>
    </xf>
    <xf numFmtId="0" fontId="64" fillId="0" borderId="49" xfId="0" applyFont="1" applyBorder="1" applyAlignment="1">
      <alignment horizontal="center" vertical="center" wrapText="1"/>
    </xf>
    <xf numFmtId="0" fontId="64" fillId="0" borderId="54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0" fontId="62" fillId="0" borderId="54" xfId="0" applyFont="1" applyBorder="1" applyAlignment="1">
      <alignment horizontal="center" vertical="center" wrapText="1"/>
    </xf>
    <xf numFmtId="1" fontId="81" fillId="0" borderId="55" xfId="0" applyNumberFormat="1" applyFont="1" applyBorder="1" applyAlignment="1">
      <alignment horizontal="center" vertical="center" wrapText="1"/>
    </xf>
    <xf numFmtId="0" fontId="81" fillId="0" borderId="40" xfId="0" applyFont="1" applyBorder="1" applyAlignment="1">
      <alignment horizontal="center" vertical="center" wrapText="1"/>
    </xf>
    <xf numFmtId="0" fontId="81" fillId="0" borderId="56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Obszary umiejętnosci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015"/>
          <c:w val="0.905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Tabele!$C$3</c:f>
              <c:strCache>
                <c:ptCount val="1"/>
                <c:pt idx="0">
                  <c:v>Kraj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Tabele!$A$4:$A$7</c:f>
              <c:strCache>
                <c:ptCount val="4"/>
                <c:pt idx="0">
                  <c:v>Kształcenie literackie i kulturowe</c:v>
                </c:pt>
                <c:pt idx="1">
                  <c:v>Kształcenie językowe</c:v>
                </c:pt>
                <c:pt idx="2">
                  <c:v>Tworzenie wypowiedzi</c:v>
                </c:pt>
                <c:pt idx="3">
                  <c:v>Samokształcenie </c:v>
                </c:pt>
              </c:strCache>
            </c:strRef>
          </c:cat>
          <c:val>
            <c:numRef>
              <c:f>Tabele!$C$4:$C$7</c:f>
              <c:numCache>
                <c:ptCount val="4"/>
                <c:pt idx="0">
                  <c:v>75</c:v>
                </c:pt>
                <c:pt idx="1">
                  <c:v>68</c:v>
                </c:pt>
                <c:pt idx="2">
                  <c:v>53</c:v>
                </c:pt>
                <c:pt idx="3">
                  <c:v>74</c:v>
                </c:pt>
              </c:numCache>
            </c:numRef>
          </c:val>
        </c:ser>
        <c:ser>
          <c:idx val="1"/>
          <c:order val="1"/>
          <c:tx>
            <c:strRef>
              <c:f>Tabele!$D$3</c:f>
              <c:strCache>
                <c:ptCount val="1"/>
                <c:pt idx="0">
                  <c:v>Woj.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Tabele!$A$4:$A$7</c:f>
              <c:strCache>
                <c:ptCount val="4"/>
                <c:pt idx="0">
                  <c:v>Kształcenie literackie i kulturowe</c:v>
                </c:pt>
                <c:pt idx="1">
                  <c:v>Kształcenie językowe</c:v>
                </c:pt>
                <c:pt idx="2">
                  <c:v>Tworzenie wypowiedzi</c:v>
                </c:pt>
                <c:pt idx="3">
                  <c:v>Samokształcenie </c:v>
                </c:pt>
              </c:strCache>
            </c:strRef>
          </c:cat>
          <c:val>
            <c:numRef>
              <c:f>Tabele!$D$4:$D$7</c:f>
              <c:numCache>
                <c:ptCount val="4"/>
                <c:pt idx="0">
                  <c:v>71</c:v>
                </c:pt>
                <c:pt idx="1">
                  <c:v>61</c:v>
                </c:pt>
                <c:pt idx="2">
                  <c:v>46</c:v>
                </c:pt>
                <c:pt idx="3">
                  <c:v>72</c:v>
                </c:pt>
              </c:numCache>
            </c:numRef>
          </c:val>
        </c:ser>
        <c:ser>
          <c:idx val="2"/>
          <c:order val="2"/>
          <c:tx>
            <c:strRef>
              <c:f>Tabele!$E$3</c:f>
              <c:strCache>
                <c:ptCount val="1"/>
                <c:pt idx="0">
                  <c:v>Szkoła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Tabele!$A$4:$A$7</c:f>
              <c:strCache>
                <c:ptCount val="4"/>
                <c:pt idx="0">
                  <c:v>Kształcenie literackie i kulturowe</c:v>
                </c:pt>
                <c:pt idx="1">
                  <c:v>Kształcenie językowe</c:v>
                </c:pt>
                <c:pt idx="2">
                  <c:v>Tworzenie wypowiedzi</c:v>
                </c:pt>
                <c:pt idx="3">
                  <c:v>Samokształcenie </c:v>
                </c:pt>
              </c:strCache>
            </c:strRef>
          </c:cat>
          <c:val>
            <c:numRef>
              <c:f>Tabele!$E$4:$E$7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575846"/>
        <c:axId val="60747159"/>
      </c:barChart>
      <c:catAx>
        <c:axId val="3657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47159"/>
        <c:crosses val="autoZero"/>
        <c:auto val="1"/>
        <c:lblOffset val="100"/>
        <c:tickLblSkip val="1"/>
        <c:noMultiLvlLbl val="0"/>
      </c:catAx>
      <c:valAx>
        <c:axId val="607471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75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75"/>
          <c:y val="0.458"/>
          <c:w val="0.0675"/>
          <c:h val="0.1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Obszary umiejętności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985"/>
          <c:w val="0.90525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Tabele!$E$3</c:f>
              <c:strCache>
                <c:ptCount val="1"/>
                <c:pt idx="0">
                  <c:v>Szkoła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Tabele!$A$4:$A$7</c:f>
              <c:strCache>
                <c:ptCount val="4"/>
                <c:pt idx="0">
                  <c:v>Kształcenie literackie i kulturowe</c:v>
                </c:pt>
                <c:pt idx="1">
                  <c:v>Kształcenie językowe</c:v>
                </c:pt>
                <c:pt idx="2">
                  <c:v>Tworzenie wypowiedzi</c:v>
                </c:pt>
                <c:pt idx="3">
                  <c:v>Samokształcenie </c:v>
                </c:pt>
              </c:strCache>
            </c:strRef>
          </c:cat>
          <c:val>
            <c:numRef>
              <c:f>Tabele!$E$4:$E$7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Tabele!$F$3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Tabele!$A$4:$A$7</c:f>
              <c:strCache>
                <c:ptCount val="4"/>
                <c:pt idx="0">
                  <c:v>Kształcenie literackie i kulturowe</c:v>
                </c:pt>
                <c:pt idx="1">
                  <c:v>Kształcenie językowe</c:v>
                </c:pt>
                <c:pt idx="2">
                  <c:v>Tworzenie wypowiedzi</c:v>
                </c:pt>
                <c:pt idx="3">
                  <c:v>Samokształcenie </c:v>
                </c:pt>
              </c:strCache>
            </c:strRef>
          </c:cat>
          <c:val>
            <c:numRef>
              <c:f>Tabele!$F$4:$F$7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Tabele!$G$3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Tabele!$A$4:$A$7</c:f>
              <c:strCache>
                <c:ptCount val="4"/>
                <c:pt idx="0">
                  <c:v>Kształcenie literackie i kulturowe</c:v>
                </c:pt>
                <c:pt idx="1">
                  <c:v>Kształcenie językowe</c:v>
                </c:pt>
                <c:pt idx="2">
                  <c:v>Tworzenie wypowiedzi</c:v>
                </c:pt>
                <c:pt idx="3">
                  <c:v>Samokształcenie </c:v>
                </c:pt>
              </c:strCache>
            </c:strRef>
          </c:cat>
          <c:val>
            <c:numRef>
              <c:f>Tabele!$G$4:$G$7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Tabele!$H$3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Tabele!$A$4:$A$7</c:f>
              <c:strCache>
                <c:ptCount val="4"/>
                <c:pt idx="0">
                  <c:v>Kształcenie literackie i kulturowe</c:v>
                </c:pt>
                <c:pt idx="1">
                  <c:v>Kształcenie językowe</c:v>
                </c:pt>
                <c:pt idx="2">
                  <c:v>Tworzenie wypowiedzi</c:v>
                </c:pt>
                <c:pt idx="3">
                  <c:v>Samokształcenie </c:v>
                </c:pt>
              </c:strCache>
            </c:strRef>
          </c:cat>
          <c:val>
            <c:numRef>
              <c:f>Tabele!$H$4:$H$7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Tabele!$I$3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Tabele!$A$4:$A$7</c:f>
              <c:strCache>
                <c:ptCount val="4"/>
                <c:pt idx="0">
                  <c:v>Kształcenie literackie i kulturowe</c:v>
                </c:pt>
                <c:pt idx="1">
                  <c:v>Kształcenie językowe</c:v>
                </c:pt>
                <c:pt idx="2">
                  <c:v>Tworzenie wypowiedzi</c:v>
                </c:pt>
                <c:pt idx="3">
                  <c:v>Samokształcenie </c:v>
                </c:pt>
              </c:strCache>
            </c:strRef>
          </c:cat>
          <c:val>
            <c:numRef>
              <c:f>Tabele!$I$4:$I$7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853520"/>
        <c:axId val="21572817"/>
      </c:barChart>
      <c:catAx>
        <c:axId val="985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72817"/>
        <c:crosses val="autoZero"/>
        <c:auto val="1"/>
        <c:lblOffset val="100"/>
        <c:tickLblSkip val="1"/>
        <c:noMultiLvlLbl val="0"/>
      </c:catAx>
      <c:valAx>
        <c:axId val="215728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53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25"/>
          <c:y val="0.399"/>
          <c:w val="0.067"/>
          <c:h val="0.2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Typy zadań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82"/>
          <c:w val="0.9092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Tabele!$D$10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Tabele!$C$11:$C$16</c:f>
              <c:strCache>
                <c:ptCount val="6"/>
                <c:pt idx="0">
                  <c:v>WW</c:v>
                </c:pt>
                <c:pt idx="1">
                  <c:v>PF</c:v>
                </c:pt>
                <c:pt idx="2">
                  <c:v>DOB</c:v>
                </c:pt>
                <c:pt idx="3">
                  <c:v>LUK</c:v>
                </c:pt>
                <c:pt idx="4">
                  <c:v>KO</c:v>
                </c:pt>
                <c:pt idx="5">
                  <c:v>RO</c:v>
                </c:pt>
              </c:strCache>
            </c:strRef>
          </c:cat>
          <c:val>
            <c:numRef>
              <c:f>Tabele!$D$11:$D$16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Tabele!$E$10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Tabele!$C$11:$C$16</c:f>
              <c:strCache>
                <c:ptCount val="6"/>
                <c:pt idx="0">
                  <c:v>WW</c:v>
                </c:pt>
                <c:pt idx="1">
                  <c:v>PF</c:v>
                </c:pt>
                <c:pt idx="2">
                  <c:v>DOB</c:v>
                </c:pt>
                <c:pt idx="3">
                  <c:v>LUK</c:v>
                </c:pt>
                <c:pt idx="4">
                  <c:v>KO</c:v>
                </c:pt>
                <c:pt idx="5">
                  <c:v>RO</c:v>
                </c:pt>
              </c:strCache>
            </c:strRef>
          </c:cat>
          <c:val>
            <c:numRef>
              <c:f>Tabele!$E$11:$E$16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Tabele!$F$10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Tabele!$C$11:$C$16</c:f>
              <c:strCache>
                <c:ptCount val="6"/>
                <c:pt idx="0">
                  <c:v>WW</c:v>
                </c:pt>
                <c:pt idx="1">
                  <c:v>PF</c:v>
                </c:pt>
                <c:pt idx="2">
                  <c:v>DOB</c:v>
                </c:pt>
                <c:pt idx="3">
                  <c:v>LUK</c:v>
                </c:pt>
                <c:pt idx="4">
                  <c:v>KO</c:v>
                </c:pt>
                <c:pt idx="5">
                  <c:v>RO</c:v>
                </c:pt>
              </c:strCache>
            </c:strRef>
          </c:cat>
          <c:val>
            <c:numRef>
              <c:f>Tabele!$F$11:$F$16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Tabele!$G$10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Tabele!$C$11:$C$16</c:f>
              <c:strCache>
                <c:ptCount val="6"/>
                <c:pt idx="0">
                  <c:v>WW</c:v>
                </c:pt>
                <c:pt idx="1">
                  <c:v>PF</c:v>
                </c:pt>
                <c:pt idx="2">
                  <c:v>DOB</c:v>
                </c:pt>
                <c:pt idx="3">
                  <c:v>LUK</c:v>
                </c:pt>
                <c:pt idx="4">
                  <c:v>KO</c:v>
                </c:pt>
                <c:pt idx="5">
                  <c:v>RO</c:v>
                </c:pt>
              </c:strCache>
            </c:strRef>
          </c:cat>
          <c:val>
            <c:numRef>
              <c:f>Tabele!$G$11:$G$16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Tabele!$H$10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Tabele!$C$11:$C$16</c:f>
              <c:strCache>
                <c:ptCount val="6"/>
                <c:pt idx="0">
                  <c:v>WW</c:v>
                </c:pt>
                <c:pt idx="1">
                  <c:v>PF</c:v>
                </c:pt>
                <c:pt idx="2">
                  <c:v>DOB</c:v>
                </c:pt>
                <c:pt idx="3">
                  <c:v>LUK</c:v>
                </c:pt>
                <c:pt idx="4">
                  <c:v>KO</c:v>
                </c:pt>
                <c:pt idx="5">
                  <c:v>RO</c:v>
                </c:pt>
              </c:strCache>
            </c:strRef>
          </c:cat>
          <c:val>
            <c:numRef>
              <c:f>Tabele!$H$11:$H$16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9937626"/>
        <c:axId val="2567723"/>
      </c:barChart>
      <c:catAx>
        <c:axId val="5993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7723"/>
        <c:crosses val="autoZero"/>
        <c:auto val="1"/>
        <c:lblOffset val="100"/>
        <c:tickLblSkip val="1"/>
        <c:noMultiLvlLbl val="0"/>
      </c:catAx>
      <c:valAx>
        <c:axId val="2567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37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075"/>
          <c:y val="0.41575"/>
          <c:w val="0.0635"/>
          <c:h val="0.2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Rozszerzonej odpowiedzi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995"/>
          <c:w val="0.9107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Tabele!$E$18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Tabele!$A$19:$A$26</c:f>
              <c:strCache>
                <c:ptCount val="8"/>
                <c:pt idx="0">
                  <c:v>Realizacja tematu wypowiedzi </c:v>
                </c:pt>
                <c:pt idx="1">
                  <c:v>Elementy retoryczne /El. twórcze</c:v>
                </c:pt>
                <c:pt idx="2">
                  <c:v>Kompetencje literackie i kulturowe</c:v>
                </c:pt>
                <c:pt idx="3">
                  <c:v>Kompozycja tekstu</c:v>
                </c:pt>
                <c:pt idx="4">
                  <c:v>Styl</c:v>
                </c:pt>
                <c:pt idx="5">
                  <c:v>Język</c:v>
                </c:pt>
                <c:pt idx="6">
                  <c:v>Ortografia</c:v>
                </c:pt>
                <c:pt idx="7">
                  <c:v>Interpunkcja</c:v>
                </c:pt>
              </c:strCache>
            </c:strRef>
          </c:cat>
          <c:val>
            <c:numRef>
              <c:f>Tabele!$E$19:$E$26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Tabele!$F$18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Tabele!$A$19:$A$26</c:f>
              <c:strCache>
                <c:ptCount val="8"/>
                <c:pt idx="0">
                  <c:v>Realizacja tematu wypowiedzi </c:v>
                </c:pt>
                <c:pt idx="1">
                  <c:v>Elementy retoryczne /El. twórcze</c:v>
                </c:pt>
                <c:pt idx="2">
                  <c:v>Kompetencje literackie i kulturowe</c:v>
                </c:pt>
                <c:pt idx="3">
                  <c:v>Kompozycja tekstu</c:v>
                </c:pt>
                <c:pt idx="4">
                  <c:v>Styl</c:v>
                </c:pt>
                <c:pt idx="5">
                  <c:v>Język</c:v>
                </c:pt>
                <c:pt idx="6">
                  <c:v>Ortografia</c:v>
                </c:pt>
                <c:pt idx="7">
                  <c:v>Interpunkcja</c:v>
                </c:pt>
              </c:strCache>
            </c:strRef>
          </c:cat>
          <c:val>
            <c:numRef>
              <c:f>Tabele!$F$19:$F$26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Tabele!$G$18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Tabele!$A$19:$A$26</c:f>
              <c:strCache>
                <c:ptCount val="8"/>
                <c:pt idx="0">
                  <c:v>Realizacja tematu wypowiedzi </c:v>
                </c:pt>
                <c:pt idx="1">
                  <c:v>Elementy retoryczne /El. twórcze</c:v>
                </c:pt>
                <c:pt idx="2">
                  <c:v>Kompetencje literackie i kulturowe</c:v>
                </c:pt>
                <c:pt idx="3">
                  <c:v>Kompozycja tekstu</c:v>
                </c:pt>
                <c:pt idx="4">
                  <c:v>Styl</c:v>
                </c:pt>
                <c:pt idx="5">
                  <c:v>Język</c:v>
                </c:pt>
                <c:pt idx="6">
                  <c:v>Ortografia</c:v>
                </c:pt>
                <c:pt idx="7">
                  <c:v>Interpunkcja</c:v>
                </c:pt>
              </c:strCache>
            </c:strRef>
          </c:cat>
          <c:val>
            <c:numRef>
              <c:f>Tabele!$G$19:$G$26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Tabele!$H$18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Tabele!$A$19:$A$26</c:f>
              <c:strCache>
                <c:ptCount val="8"/>
                <c:pt idx="0">
                  <c:v>Realizacja tematu wypowiedzi </c:v>
                </c:pt>
                <c:pt idx="1">
                  <c:v>Elementy retoryczne /El. twórcze</c:v>
                </c:pt>
                <c:pt idx="2">
                  <c:v>Kompetencje literackie i kulturowe</c:v>
                </c:pt>
                <c:pt idx="3">
                  <c:v>Kompozycja tekstu</c:v>
                </c:pt>
                <c:pt idx="4">
                  <c:v>Styl</c:v>
                </c:pt>
                <c:pt idx="5">
                  <c:v>Język</c:v>
                </c:pt>
                <c:pt idx="6">
                  <c:v>Ortografia</c:v>
                </c:pt>
                <c:pt idx="7">
                  <c:v>Interpunkcja</c:v>
                </c:pt>
              </c:strCache>
            </c:strRef>
          </c:cat>
          <c:val>
            <c:numRef>
              <c:f>Tabele!$H$19:$H$26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Tabele!$I$18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Tabele!$A$19:$A$26</c:f>
              <c:strCache>
                <c:ptCount val="8"/>
                <c:pt idx="0">
                  <c:v>Realizacja tematu wypowiedzi </c:v>
                </c:pt>
                <c:pt idx="1">
                  <c:v>Elementy retoryczne /El. twórcze</c:v>
                </c:pt>
                <c:pt idx="2">
                  <c:v>Kompetencje literackie i kulturowe</c:v>
                </c:pt>
                <c:pt idx="3">
                  <c:v>Kompozycja tekstu</c:v>
                </c:pt>
                <c:pt idx="4">
                  <c:v>Styl</c:v>
                </c:pt>
                <c:pt idx="5">
                  <c:v>Język</c:v>
                </c:pt>
                <c:pt idx="6">
                  <c:v>Ortografia</c:v>
                </c:pt>
                <c:pt idx="7">
                  <c:v>Interpunkcja</c:v>
                </c:pt>
              </c:strCache>
            </c:strRef>
          </c:cat>
          <c:val>
            <c:numRef>
              <c:f>Tabele!$I$19:$I$26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109508"/>
        <c:axId val="6658981"/>
      </c:barChart>
      <c:catAx>
        <c:axId val="2310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8981"/>
        <c:crosses val="autoZero"/>
        <c:auto val="1"/>
        <c:lblOffset val="100"/>
        <c:tickLblSkip val="1"/>
        <c:noMultiLvlLbl val="0"/>
      </c:catAx>
      <c:valAx>
        <c:axId val="6658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095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"/>
          <c:y val="0.399"/>
          <c:w val="0.06325"/>
          <c:h val="0.2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Łatwośc zadań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szkoła 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8625"/>
          <c:w val="0.986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wyniki!$B$4:$AH$5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0-1</c:v>
                  </c:pt>
                  <c:pt idx="5">
                    <c:v>0-2</c:v>
                  </c:pt>
                  <c:pt idx="6">
                    <c:v>0-2</c:v>
                  </c:pt>
                  <c:pt idx="7">
                    <c:v>7</c:v>
                  </c:pt>
                  <c:pt idx="8">
                    <c:v>0-1</c:v>
                  </c:pt>
                  <c:pt idx="9">
                    <c:v>0-1</c:v>
                  </c:pt>
                  <c:pt idx="10">
                    <c:v>9</c:v>
                  </c:pt>
                  <c:pt idx="11">
                    <c:v>10</c:v>
                  </c:pt>
                  <c:pt idx="12">
                    <c:v>0-2</c:v>
                  </c:pt>
                  <c:pt idx="13">
                    <c:v>0-1</c:v>
                  </c:pt>
                  <c:pt idx="14">
                    <c:v>0-2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0-1</c:v>
                  </c:pt>
                  <c:pt idx="19">
                    <c:v>0-1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0-2</c:v>
                  </c:pt>
                  <c:pt idx="25">
                    <c:v>0-2</c:v>
                  </c:pt>
                  <c:pt idx="26">
                    <c:v>0-5</c:v>
                  </c:pt>
                  <c:pt idx="27">
                    <c:v>0-2</c:v>
                  </c:pt>
                  <c:pt idx="28">
                    <c:v>0-2</c:v>
                  </c:pt>
                  <c:pt idx="29">
                    <c:v>0-2</c:v>
                  </c:pt>
                  <c:pt idx="30">
                    <c:v>0-4</c:v>
                  </c:pt>
                  <c:pt idx="31">
                    <c:v>0-2</c:v>
                  </c:pt>
                  <c:pt idx="32">
                    <c:v>0-1</c:v>
                  </c:pt>
                </c:lvl>
                <c:lvl>
                  <c:pt idx="4">
                    <c:v>5</c:v>
                  </c:pt>
                  <c:pt idx="6">
                    <c:v>6</c:v>
                  </c:pt>
                  <c:pt idx="8">
                    <c:v>8</c:v>
                  </c:pt>
                  <c:pt idx="12">
                    <c:v>11</c:v>
                  </c:pt>
                  <c:pt idx="14">
                    <c:v>12</c:v>
                  </c:pt>
                  <c:pt idx="18">
                    <c:v>16</c:v>
                  </c:pt>
                  <c:pt idx="24">
                    <c:v>21</c:v>
                  </c:pt>
                  <c:pt idx="25">
                    <c:v>22</c:v>
                  </c:pt>
                </c:lvl>
              </c:multiLvlStrCache>
            </c:multiLvlStrRef>
          </c:cat>
          <c:val>
            <c:numRef>
              <c:f>wyniki!$B$128:$AH$128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59930830"/>
        <c:axId val="2506559"/>
      </c:barChart>
      <c:catAx>
        <c:axId val="5993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6559"/>
        <c:crosses val="autoZero"/>
        <c:auto val="1"/>
        <c:lblOffset val="100"/>
        <c:tickLblSkip val="1"/>
        <c:noMultiLvlLbl val="0"/>
      </c:catAx>
      <c:valAx>
        <c:axId val="250655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30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Łatwość zadań</a:t>
            </a:r>
          </a:p>
        </c:rich>
      </c:tx>
      <c:layout>
        <c:manualLayout>
          <c:xMode val="factor"/>
          <c:yMode val="factor"/>
          <c:x val="-0.000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675"/>
          <c:w val="0.93125"/>
          <c:h val="0.92"/>
        </c:manualLayout>
      </c:layout>
      <c:barChart>
        <c:barDir val="col"/>
        <c:grouping val="clustered"/>
        <c:varyColors val="0"/>
        <c:ser>
          <c:idx val="2"/>
          <c:order val="0"/>
          <c:tx>
            <c:v>Szkoła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wyniki!$B$4:$AH$5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0-1</c:v>
                  </c:pt>
                  <c:pt idx="5">
                    <c:v>0-2</c:v>
                  </c:pt>
                  <c:pt idx="6">
                    <c:v>0-2</c:v>
                  </c:pt>
                  <c:pt idx="7">
                    <c:v>7</c:v>
                  </c:pt>
                  <c:pt idx="8">
                    <c:v>0-1</c:v>
                  </c:pt>
                  <c:pt idx="9">
                    <c:v>0-1</c:v>
                  </c:pt>
                  <c:pt idx="10">
                    <c:v>9</c:v>
                  </c:pt>
                  <c:pt idx="11">
                    <c:v>10</c:v>
                  </c:pt>
                  <c:pt idx="12">
                    <c:v>0-2</c:v>
                  </c:pt>
                  <c:pt idx="13">
                    <c:v>0-1</c:v>
                  </c:pt>
                  <c:pt idx="14">
                    <c:v>0-2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0-1</c:v>
                  </c:pt>
                  <c:pt idx="19">
                    <c:v>0-1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0-2</c:v>
                  </c:pt>
                  <c:pt idx="25">
                    <c:v>0-2</c:v>
                  </c:pt>
                  <c:pt idx="26">
                    <c:v>0-5</c:v>
                  </c:pt>
                  <c:pt idx="27">
                    <c:v>0-2</c:v>
                  </c:pt>
                  <c:pt idx="28">
                    <c:v>0-2</c:v>
                  </c:pt>
                  <c:pt idx="29">
                    <c:v>0-2</c:v>
                  </c:pt>
                  <c:pt idx="30">
                    <c:v>0-4</c:v>
                  </c:pt>
                  <c:pt idx="31">
                    <c:v>0-2</c:v>
                  </c:pt>
                  <c:pt idx="32">
                    <c:v>0-1</c:v>
                  </c:pt>
                </c:lvl>
                <c:lvl>
                  <c:pt idx="4">
                    <c:v>5</c:v>
                  </c:pt>
                  <c:pt idx="6">
                    <c:v>6</c:v>
                  </c:pt>
                  <c:pt idx="8">
                    <c:v>8</c:v>
                  </c:pt>
                  <c:pt idx="12">
                    <c:v>11</c:v>
                  </c:pt>
                  <c:pt idx="14">
                    <c:v>12</c:v>
                  </c:pt>
                  <c:pt idx="18">
                    <c:v>16</c:v>
                  </c:pt>
                  <c:pt idx="24">
                    <c:v>21</c:v>
                  </c:pt>
                  <c:pt idx="25">
                    <c:v>22</c:v>
                  </c:pt>
                </c:lvl>
              </c:multiLvlStrCache>
            </c:multiLvlStrRef>
          </c:cat>
          <c:val>
            <c:numRef>
              <c:f>wyniki!$B$128:$AH$128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3"/>
          <c:order val="1"/>
          <c:tx>
            <c:v>A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wyniki!$B$4:$AH$5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0-1</c:v>
                  </c:pt>
                  <c:pt idx="5">
                    <c:v>0-2</c:v>
                  </c:pt>
                  <c:pt idx="6">
                    <c:v>0-2</c:v>
                  </c:pt>
                  <c:pt idx="7">
                    <c:v>7</c:v>
                  </c:pt>
                  <c:pt idx="8">
                    <c:v>0-1</c:v>
                  </c:pt>
                  <c:pt idx="9">
                    <c:v>0-1</c:v>
                  </c:pt>
                  <c:pt idx="10">
                    <c:v>9</c:v>
                  </c:pt>
                  <c:pt idx="11">
                    <c:v>10</c:v>
                  </c:pt>
                  <c:pt idx="12">
                    <c:v>0-2</c:v>
                  </c:pt>
                  <c:pt idx="13">
                    <c:v>0-1</c:v>
                  </c:pt>
                  <c:pt idx="14">
                    <c:v>0-2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0-1</c:v>
                  </c:pt>
                  <c:pt idx="19">
                    <c:v>0-1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0-2</c:v>
                  </c:pt>
                  <c:pt idx="25">
                    <c:v>0-2</c:v>
                  </c:pt>
                  <c:pt idx="26">
                    <c:v>0-5</c:v>
                  </c:pt>
                  <c:pt idx="27">
                    <c:v>0-2</c:v>
                  </c:pt>
                  <c:pt idx="28">
                    <c:v>0-2</c:v>
                  </c:pt>
                  <c:pt idx="29">
                    <c:v>0-2</c:v>
                  </c:pt>
                  <c:pt idx="30">
                    <c:v>0-4</c:v>
                  </c:pt>
                  <c:pt idx="31">
                    <c:v>0-2</c:v>
                  </c:pt>
                  <c:pt idx="32">
                    <c:v>0-1</c:v>
                  </c:pt>
                </c:lvl>
                <c:lvl>
                  <c:pt idx="4">
                    <c:v>5</c:v>
                  </c:pt>
                  <c:pt idx="6">
                    <c:v>6</c:v>
                  </c:pt>
                  <c:pt idx="8">
                    <c:v>8</c:v>
                  </c:pt>
                  <c:pt idx="12">
                    <c:v>11</c:v>
                  </c:pt>
                  <c:pt idx="14">
                    <c:v>12</c:v>
                  </c:pt>
                  <c:pt idx="18">
                    <c:v>16</c:v>
                  </c:pt>
                  <c:pt idx="24">
                    <c:v>21</c:v>
                  </c:pt>
                  <c:pt idx="25">
                    <c:v>22</c:v>
                  </c:pt>
                </c:lvl>
              </c:multiLvlStrCache>
            </c:multiLvlStrRef>
          </c:cat>
          <c:val>
            <c:numRef>
              <c:f>wyniki!$B$131:$AH$131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4"/>
          <c:order val="2"/>
          <c:tx>
            <c:v>B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wyniki!$B$4:$AH$5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0-1</c:v>
                  </c:pt>
                  <c:pt idx="5">
                    <c:v>0-2</c:v>
                  </c:pt>
                  <c:pt idx="6">
                    <c:v>0-2</c:v>
                  </c:pt>
                  <c:pt idx="7">
                    <c:v>7</c:v>
                  </c:pt>
                  <c:pt idx="8">
                    <c:v>0-1</c:v>
                  </c:pt>
                  <c:pt idx="9">
                    <c:v>0-1</c:v>
                  </c:pt>
                  <c:pt idx="10">
                    <c:v>9</c:v>
                  </c:pt>
                  <c:pt idx="11">
                    <c:v>10</c:v>
                  </c:pt>
                  <c:pt idx="12">
                    <c:v>0-2</c:v>
                  </c:pt>
                  <c:pt idx="13">
                    <c:v>0-1</c:v>
                  </c:pt>
                  <c:pt idx="14">
                    <c:v>0-2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0-1</c:v>
                  </c:pt>
                  <c:pt idx="19">
                    <c:v>0-1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0-2</c:v>
                  </c:pt>
                  <c:pt idx="25">
                    <c:v>0-2</c:v>
                  </c:pt>
                  <c:pt idx="26">
                    <c:v>0-5</c:v>
                  </c:pt>
                  <c:pt idx="27">
                    <c:v>0-2</c:v>
                  </c:pt>
                  <c:pt idx="28">
                    <c:v>0-2</c:v>
                  </c:pt>
                  <c:pt idx="29">
                    <c:v>0-2</c:v>
                  </c:pt>
                  <c:pt idx="30">
                    <c:v>0-4</c:v>
                  </c:pt>
                  <c:pt idx="31">
                    <c:v>0-2</c:v>
                  </c:pt>
                  <c:pt idx="32">
                    <c:v>0-1</c:v>
                  </c:pt>
                </c:lvl>
                <c:lvl>
                  <c:pt idx="4">
                    <c:v>5</c:v>
                  </c:pt>
                  <c:pt idx="6">
                    <c:v>6</c:v>
                  </c:pt>
                  <c:pt idx="8">
                    <c:v>8</c:v>
                  </c:pt>
                  <c:pt idx="12">
                    <c:v>11</c:v>
                  </c:pt>
                  <c:pt idx="14">
                    <c:v>12</c:v>
                  </c:pt>
                  <c:pt idx="18">
                    <c:v>16</c:v>
                  </c:pt>
                  <c:pt idx="24">
                    <c:v>21</c:v>
                  </c:pt>
                  <c:pt idx="25">
                    <c:v>22</c:v>
                  </c:pt>
                </c:lvl>
              </c:multiLvlStrCache>
            </c:multiLvlStrRef>
          </c:cat>
          <c:val>
            <c:numRef>
              <c:f>wyniki!$B$132:$AH$132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5"/>
          <c:order val="3"/>
          <c:tx>
            <c:v>C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wyniki!$B$4:$AH$5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0-1</c:v>
                  </c:pt>
                  <c:pt idx="5">
                    <c:v>0-2</c:v>
                  </c:pt>
                  <c:pt idx="6">
                    <c:v>0-2</c:v>
                  </c:pt>
                  <c:pt idx="7">
                    <c:v>7</c:v>
                  </c:pt>
                  <c:pt idx="8">
                    <c:v>0-1</c:v>
                  </c:pt>
                  <c:pt idx="9">
                    <c:v>0-1</c:v>
                  </c:pt>
                  <c:pt idx="10">
                    <c:v>9</c:v>
                  </c:pt>
                  <c:pt idx="11">
                    <c:v>10</c:v>
                  </c:pt>
                  <c:pt idx="12">
                    <c:v>0-2</c:v>
                  </c:pt>
                  <c:pt idx="13">
                    <c:v>0-1</c:v>
                  </c:pt>
                  <c:pt idx="14">
                    <c:v>0-2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0-1</c:v>
                  </c:pt>
                  <c:pt idx="19">
                    <c:v>0-1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0-2</c:v>
                  </c:pt>
                  <c:pt idx="25">
                    <c:v>0-2</c:v>
                  </c:pt>
                  <c:pt idx="26">
                    <c:v>0-5</c:v>
                  </c:pt>
                  <c:pt idx="27">
                    <c:v>0-2</c:v>
                  </c:pt>
                  <c:pt idx="28">
                    <c:v>0-2</c:v>
                  </c:pt>
                  <c:pt idx="29">
                    <c:v>0-2</c:v>
                  </c:pt>
                  <c:pt idx="30">
                    <c:v>0-4</c:v>
                  </c:pt>
                  <c:pt idx="31">
                    <c:v>0-2</c:v>
                  </c:pt>
                  <c:pt idx="32">
                    <c:v>0-1</c:v>
                  </c:pt>
                </c:lvl>
                <c:lvl>
                  <c:pt idx="4">
                    <c:v>5</c:v>
                  </c:pt>
                  <c:pt idx="6">
                    <c:v>6</c:v>
                  </c:pt>
                  <c:pt idx="8">
                    <c:v>8</c:v>
                  </c:pt>
                  <c:pt idx="12">
                    <c:v>11</c:v>
                  </c:pt>
                  <c:pt idx="14">
                    <c:v>12</c:v>
                  </c:pt>
                  <c:pt idx="18">
                    <c:v>16</c:v>
                  </c:pt>
                  <c:pt idx="24">
                    <c:v>21</c:v>
                  </c:pt>
                  <c:pt idx="25">
                    <c:v>22</c:v>
                  </c:pt>
                </c:lvl>
              </c:multiLvlStrCache>
            </c:multiLvlStrRef>
          </c:cat>
          <c:val>
            <c:numRef>
              <c:f>wyniki!$B$133:$AH$133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6"/>
          <c:order val="4"/>
          <c:tx>
            <c:v>D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wyniki!$B$4:$AH$5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0-1</c:v>
                  </c:pt>
                  <c:pt idx="5">
                    <c:v>0-2</c:v>
                  </c:pt>
                  <c:pt idx="6">
                    <c:v>0-2</c:v>
                  </c:pt>
                  <c:pt idx="7">
                    <c:v>7</c:v>
                  </c:pt>
                  <c:pt idx="8">
                    <c:v>0-1</c:v>
                  </c:pt>
                  <c:pt idx="9">
                    <c:v>0-1</c:v>
                  </c:pt>
                  <c:pt idx="10">
                    <c:v>9</c:v>
                  </c:pt>
                  <c:pt idx="11">
                    <c:v>10</c:v>
                  </c:pt>
                  <c:pt idx="12">
                    <c:v>0-2</c:v>
                  </c:pt>
                  <c:pt idx="13">
                    <c:v>0-1</c:v>
                  </c:pt>
                  <c:pt idx="14">
                    <c:v>0-2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0-1</c:v>
                  </c:pt>
                  <c:pt idx="19">
                    <c:v>0-1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0-2</c:v>
                  </c:pt>
                  <c:pt idx="25">
                    <c:v>0-2</c:v>
                  </c:pt>
                  <c:pt idx="26">
                    <c:v>0-5</c:v>
                  </c:pt>
                  <c:pt idx="27">
                    <c:v>0-2</c:v>
                  </c:pt>
                  <c:pt idx="28">
                    <c:v>0-2</c:v>
                  </c:pt>
                  <c:pt idx="29">
                    <c:v>0-2</c:v>
                  </c:pt>
                  <c:pt idx="30">
                    <c:v>0-4</c:v>
                  </c:pt>
                  <c:pt idx="31">
                    <c:v>0-2</c:v>
                  </c:pt>
                  <c:pt idx="32">
                    <c:v>0-1</c:v>
                  </c:pt>
                </c:lvl>
                <c:lvl>
                  <c:pt idx="4">
                    <c:v>5</c:v>
                  </c:pt>
                  <c:pt idx="6">
                    <c:v>6</c:v>
                  </c:pt>
                  <c:pt idx="8">
                    <c:v>8</c:v>
                  </c:pt>
                  <c:pt idx="12">
                    <c:v>11</c:v>
                  </c:pt>
                  <c:pt idx="14">
                    <c:v>12</c:v>
                  </c:pt>
                  <c:pt idx="18">
                    <c:v>16</c:v>
                  </c:pt>
                  <c:pt idx="24">
                    <c:v>21</c:v>
                  </c:pt>
                  <c:pt idx="25">
                    <c:v>22</c:v>
                  </c:pt>
                </c:lvl>
              </c:multiLvlStrCache>
            </c:multiLvlStrRef>
          </c:cat>
          <c:val>
            <c:numRef>
              <c:f>wyniki!$B$134:$AH$134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22559032"/>
        <c:axId val="1704697"/>
      </c:barChart>
      <c:catAx>
        <c:axId val="2255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697"/>
        <c:crosses val="autoZero"/>
        <c:auto val="1"/>
        <c:lblOffset val="100"/>
        <c:tickLblSkip val="1"/>
        <c:noMultiLvlLbl val="0"/>
      </c:catAx>
      <c:valAx>
        <c:axId val="170469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590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775"/>
          <c:y val="0.41075"/>
          <c:w val="0.048"/>
          <c:h val="0.2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Łatwość zadań</a:t>
            </a:r>
          </a:p>
        </c:rich>
      </c:tx>
      <c:layout>
        <c:manualLayout>
          <c:xMode val="factor"/>
          <c:yMode val="factor"/>
          <c:x val="-0.000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175"/>
          <c:w val="0.932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Tabele!$B$29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Tabele!$A$30:$A$60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5.1</c:v>
                </c:pt>
                <c:pt idx="5">
                  <c:v>5.2</c:v>
                </c:pt>
                <c:pt idx="6">
                  <c:v>6</c:v>
                </c:pt>
                <c:pt idx="7">
                  <c:v>7</c:v>
                </c:pt>
                <c:pt idx="8">
                  <c:v>8.1</c:v>
                </c:pt>
                <c:pt idx="9">
                  <c:v>8.2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22.1</c:v>
                </c:pt>
                <c:pt idx="24">
                  <c:v>22.2</c:v>
                </c:pt>
                <c:pt idx="25">
                  <c:v>22.3</c:v>
                </c:pt>
                <c:pt idx="26">
                  <c:v>22.4</c:v>
                </c:pt>
                <c:pt idx="27">
                  <c:v>22.5</c:v>
                </c:pt>
                <c:pt idx="28">
                  <c:v>22.6</c:v>
                </c:pt>
                <c:pt idx="29">
                  <c:v>22.7</c:v>
                </c:pt>
                <c:pt idx="30">
                  <c:v>22.8</c:v>
                </c:pt>
              </c:strCache>
            </c:strRef>
          </c:cat>
          <c:val>
            <c:numRef>
              <c:f>Tabele!$B$30:$B$60</c:f>
              <c:numCache>
                <c:ptCount val="31"/>
                <c:pt idx="0">
                  <c:v>68</c:v>
                </c:pt>
                <c:pt idx="1">
                  <c:v>94</c:v>
                </c:pt>
                <c:pt idx="2">
                  <c:v>66</c:v>
                </c:pt>
                <c:pt idx="3">
                  <c:v>78</c:v>
                </c:pt>
                <c:pt idx="4">
                  <c:v>81</c:v>
                </c:pt>
                <c:pt idx="5">
                  <c:v>62</c:v>
                </c:pt>
                <c:pt idx="6">
                  <c:v>76</c:v>
                </c:pt>
                <c:pt idx="7">
                  <c:v>83</c:v>
                </c:pt>
                <c:pt idx="8">
                  <c:v>94</c:v>
                </c:pt>
                <c:pt idx="9">
                  <c:v>66</c:v>
                </c:pt>
                <c:pt idx="10">
                  <c:v>63</c:v>
                </c:pt>
                <c:pt idx="11">
                  <c:v>82</c:v>
                </c:pt>
                <c:pt idx="12">
                  <c:v>51</c:v>
                </c:pt>
                <c:pt idx="13">
                  <c:v>73</c:v>
                </c:pt>
                <c:pt idx="14">
                  <c:v>80</c:v>
                </c:pt>
                <c:pt idx="15">
                  <c:v>81</c:v>
                </c:pt>
                <c:pt idx="16">
                  <c:v>48</c:v>
                </c:pt>
                <c:pt idx="17">
                  <c:v>83</c:v>
                </c:pt>
                <c:pt idx="18">
                  <c:v>74</c:v>
                </c:pt>
                <c:pt idx="19">
                  <c:v>55</c:v>
                </c:pt>
                <c:pt idx="20">
                  <c:v>56</c:v>
                </c:pt>
                <c:pt idx="21">
                  <c:v>73</c:v>
                </c:pt>
                <c:pt idx="22">
                  <c:v>58</c:v>
                </c:pt>
                <c:pt idx="23">
                  <c:v>81</c:v>
                </c:pt>
                <c:pt idx="24">
                  <c:v>57</c:v>
                </c:pt>
                <c:pt idx="25">
                  <c:v>71</c:v>
                </c:pt>
                <c:pt idx="26">
                  <c:v>71</c:v>
                </c:pt>
                <c:pt idx="27">
                  <c:v>78</c:v>
                </c:pt>
                <c:pt idx="28">
                  <c:v>21</c:v>
                </c:pt>
                <c:pt idx="29">
                  <c:v>35</c:v>
                </c:pt>
                <c:pt idx="30">
                  <c:v>19</c:v>
                </c:pt>
              </c:numCache>
            </c:numRef>
          </c:val>
        </c:ser>
        <c:ser>
          <c:idx val="1"/>
          <c:order val="1"/>
          <c:tx>
            <c:strRef>
              <c:f>Tabele!$C$29</c:f>
              <c:strCache>
                <c:ptCount val="1"/>
                <c:pt idx="0">
                  <c:v>woj.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Tabele!$A$30:$A$60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5.1</c:v>
                </c:pt>
                <c:pt idx="5">
                  <c:v>5.2</c:v>
                </c:pt>
                <c:pt idx="6">
                  <c:v>6</c:v>
                </c:pt>
                <c:pt idx="7">
                  <c:v>7</c:v>
                </c:pt>
                <c:pt idx="8">
                  <c:v>8.1</c:v>
                </c:pt>
                <c:pt idx="9">
                  <c:v>8.2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22.1</c:v>
                </c:pt>
                <c:pt idx="24">
                  <c:v>22.2</c:v>
                </c:pt>
                <c:pt idx="25">
                  <c:v>22.3</c:v>
                </c:pt>
                <c:pt idx="26">
                  <c:v>22.4</c:v>
                </c:pt>
                <c:pt idx="27">
                  <c:v>22.5</c:v>
                </c:pt>
                <c:pt idx="28">
                  <c:v>22.6</c:v>
                </c:pt>
                <c:pt idx="29">
                  <c:v>22.7</c:v>
                </c:pt>
                <c:pt idx="30">
                  <c:v>22.8</c:v>
                </c:pt>
              </c:strCache>
            </c:strRef>
          </c:cat>
          <c:val>
            <c:numRef>
              <c:f>Tabele!$C$30:$C$60</c:f>
              <c:numCache>
                <c:ptCount val="31"/>
                <c:pt idx="0">
                  <c:v>67</c:v>
                </c:pt>
                <c:pt idx="1">
                  <c:v>93</c:v>
                </c:pt>
                <c:pt idx="2">
                  <c:v>63</c:v>
                </c:pt>
                <c:pt idx="3">
                  <c:v>75</c:v>
                </c:pt>
                <c:pt idx="4">
                  <c:v>76</c:v>
                </c:pt>
                <c:pt idx="5">
                  <c:v>53</c:v>
                </c:pt>
                <c:pt idx="6">
                  <c:v>70</c:v>
                </c:pt>
                <c:pt idx="7">
                  <c:v>81</c:v>
                </c:pt>
                <c:pt idx="8">
                  <c:v>53</c:v>
                </c:pt>
                <c:pt idx="9">
                  <c:v>64</c:v>
                </c:pt>
                <c:pt idx="10">
                  <c:v>61</c:v>
                </c:pt>
                <c:pt idx="11">
                  <c:v>81</c:v>
                </c:pt>
                <c:pt idx="12">
                  <c:v>45</c:v>
                </c:pt>
                <c:pt idx="13">
                  <c:v>70</c:v>
                </c:pt>
                <c:pt idx="14">
                  <c:v>77</c:v>
                </c:pt>
                <c:pt idx="15">
                  <c:v>79</c:v>
                </c:pt>
                <c:pt idx="16">
                  <c:v>40</c:v>
                </c:pt>
                <c:pt idx="17">
                  <c:v>81</c:v>
                </c:pt>
                <c:pt idx="18">
                  <c:v>72</c:v>
                </c:pt>
                <c:pt idx="19">
                  <c:v>53</c:v>
                </c:pt>
                <c:pt idx="20">
                  <c:v>52</c:v>
                </c:pt>
                <c:pt idx="21">
                  <c:v>72</c:v>
                </c:pt>
                <c:pt idx="22">
                  <c:v>47</c:v>
                </c:pt>
                <c:pt idx="23">
                  <c:v>71</c:v>
                </c:pt>
                <c:pt idx="24">
                  <c:v>50</c:v>
                </c:pt>
                <c:pt idx="25">
                  <c:v>60</c:v>
                </c:pt>
                <c:pt idx="26">
                  <c:v>64</c:v>
                </c:pt>
                <c:pt idx="27">
                  <c:v>71</c:v>
                </c:pt>
                <c:pt idx="28">
                  <c:v>10</c:v>
                </c:pt>
                <c:pt idx="29">
                  <c:v>31</c:v>
                </c:pt>
                <c:pt idx="30">
                  <c:v>13</c:v>
                </c:pt>
              </c:numCache>
            </c:numRef>
          </c:val>
        </c:ser>
        <c:ser>
          <c:idx val="2"/>
          <c:order val="2"/>
          <c:tx>
            <c:strRef>
              <c:f>Tabele!$D$29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Tabele!$A$30:$A$60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5.1</c:v>
                </c:pt>
                <c:pt idx="5">
                  <c:v>5.2</c:v>
                </c:pt>
                <c:pt idx="6">
                  <c:v>6</c:v>
                </c:pt>
                <c:pt idx="7">
                  <c:v>7</c:v>
                </c:pt>
                <c:pt idx="8">
                  <c:v>8.1</c:v>
                </c:pt>
                <c:pt idx="9">
                  <c:v>8.2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22.1</c:v>
                </c:pt>
                <c:pt idx="24">
                  <c:v>22.2</c:v>
                </c:pt>
                <c:pt idx="25">
                  <c:v>22.3</c:v>
                </c:pt>
                <c:pt idx="26">
                  <c:v>22.4</c:v>
                </c:pt>
                <c:pt idx="27">
                  <c:v>22.5</c:v>
                </c:pt>
                <c:pt idx="28">
                  <c:v>22.6</c:v>
                </c:pt>
                <c:pt idx="29">
                  <c:v>22.7</c:v>
                </c:pt>
                <c:pt idx="30">
                  <c:v>22.8</c:v>
                </c:pt>
              </c:strCache>
            </c:strRef>
          </c:cat>
          <c:val>
            <c:numRef>
              <c:f>Tabele!$D$30:$D$60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5342274"/>
        <c:axId val="3862739"/>
      </c:barChart>
      <c:catAx>
        <c:axId val="1534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2739"/>
        <c:crosses val="autoZero"/>
        <c:auto val="1"/>
        <c:lblOffset val="100"/>
        <c:tickLblSkip val="1"/>
        <c:noMultiLvlLbl val="0"/>
      </c:catAx>
      <c:valAx>
        <c:axId val="386273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42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775"/>
          <c:y val="0.46525"/>
          <c:w val="0.048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Rozkład wyników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37"/>
          <c:w val="0.946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wyniki!$B$147:$AY$147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4764652"/>
        <c:axId val="44446413"/>
      </c:barChart>
      <c:catAx>
        <c:axId val="34764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Liczba punktów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46413"/>
        <c:crosses val="autoZero"/>
        <c:auto val="1"/>
        <c:lblOffset val="100"/>
        <c:tickLblSkip val="1"/>
        <c:noMultiLvlLbl val="0"/>
      </c:catAx>
      <c:valAx>
        <c:axId val="4444641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Liczba uczniów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64652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209550</xdr:colOff>
      <xdr:row>22</xdr:row>
      <xdr:rowOff>28575</xdr:rowOff>
    </xdr:to>
    <xdr:graphicFrame>
      <xdr:nvGraphicFramePr>
        <xdr:cNvPr id="1" name="Wykres 1"/>
        <xdr:cNvGraphicFramePr/>
      </xdr:nvGraphicFramePr>
      <xdr:xfrm>
        <a:off x="0" y="180975"/>
        <a:ext cx="102679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12</xdr:col>
      <xdr:colOff>295275</xdr:colOff>
      <xdr:row>45</xdr:row>
      <xdr:rowOff>152400</xdr:rowOff>
    </xdr:to>
    <xdr:graphicFrame>
      <xdr:nvGraphicFramePr>
        <xdr:cNvPr id="2" name="Wykres 2"/>
        <xdr:cNvGraphicFramePr/>
      </xdr:nvGraphicFramePr>
      <xdr:xfrm>
        <a:off x="0" y="4343400"/>
        <a:ext cx="103536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314325</xdr:colOff>
      <xdr:row>27</xdr:row>
      <xdr:rowOff>9525</xdr:rowOff>
    </xdr:to>
    <xdr:graphicFrame>
      <xdr:nvGraphicFramePr>
        <xdr:cNvPr id="1" name="Wykres 1"/>
        <xdr:cNvGraphicFramePr/>
      </xdr:nvGraphicFramePr>
      <xdr:xfrm>
        <a:off x="0" y="180975"/>
        <a:ext cx="103727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12</xdr:col>
      <xdr:colOff>333375</xdr:colOff>
      <xdr:row>49</xdr:row>
      <xdr:rowOff>104775</xdr:rowOff>
    </xdr:to>
    <xdr:graphicFrame>
      <xdr:nvGraphicFramePr>
        <xdr:cNvPr id="2" name="Wykres 2"/>
        <xdr:cNvGraphicFramePr/>
      </xdr:nvGraphicFramePr>
      <xdr:xfrm>
        <a:off x="0" y="5067300"/>
        <a:ext cx="103917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14</xdr:col>
      <xdr:colOff>790575</xdr:colOff>
      <xdr:row>25</xdr:row>
      <xdr:rowOff>152400</xdr:rowOff>
    </xdr:to>
    <xdr:graphicFrame>
      <xdr:nvGraphicFramePr>
        <xdr:cNvPr id="1" name="Wykres 1"/>
        <xdr:cNvGraphicFramePr/>
      </xdr:nvGraphicFramePr>
      <xdr:xfrm>
        <a:off x="0" y="180975"/>
        <a:ext cx="125253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27</xdr:row>
      <xdr:rowOff>152400</xdr:rowOff>
    </xdr:from>
    <xdr:to>
      <xdr:col>16</xdr:col>
      <xdr:colOff>323850</xdr:colOff>
      <xdr:row>52</xdr:row>
      <xdr:rowOff>95250</xdr:rowOff>
    </xdr:to>
    <xdr:graphicFrame>
      <xdr:nvGraphicFramePr>
        <xdr:cNvPr id="2" name="Wykres 2"/>
        <xdr:cNvGraphicFramePr/>
      </xdr:nvGraphicFramePr>
      <xdr:xfrm>
        <a:off x="19050" y="5038725"/>
        <a:ext cx="137160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54</xdr:row>
      <xdr:rowOff>85725</xdr:rowOff>
    </xdr:from>
    <xdr:to>
      <xdr:col>16</xdr:col>
      <xdr:colOff>323850</xdr:colOff>
      <xdr:row>80</xdr:row>
      <xdr:rowOff>114300</xdr:rowOff>
    </xdr:to>
    <xdr:graphicFrame>
      <xdr:nvGraphicFramePr>
        <xdr:cNvPr id="3" name="Wykres 3"/>
        <xdr:cNvGraphicFramePr/>
      </xdr:nvGraphicFramePr>
      <xdr:xfrm>
        <a:off x="66675" y="9858375"/>
        <a:ext cx="13668375" cy="473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13</xdr:col>
      <xdr:colOff>504825</xdr:colOff>
      <xdr:row>23</xdr:row>
      <xdr:rowOff>66675</xdr:rowOff>
    </xdr:to>
    <xdr:graphicFrame>
      <xdr:nvGraphicFramePr>
        <xdr:cNvPr id="1" name="Wykres 2"/>
        <xdr:cNvGraphicFramePr/>
      </xdr:nvGraphicFramePr>
      <xdr:xfrm>
        <a:off x="0" y="180975"/>
        <a:ext cx="114014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7"/>
  <sheetViews>
    <sheetView zoomScalePageLayoutView="0" workbookViewId="0" topLeftCell="A1">
      <selection activeCell="F14" sqref="F14"/>
    </sheetView>
  </sheetViews>
  <sheetFormatPr defaultColWidth="8.796875" defaultRowHeight="14.25"/>
  <sheetData>
    <row r="4" spans="1:2" ht="14.25">
      <c r="A4" s="74"/>
      <c r="B4" t="s">
        <v>293</v>
      </c>
    </row>
    <row r="5" spans="1:2" ht="14.25">
      <c r="A5" s="75"/>
      <c r="B5" t="s">
        <v>294</v>
      </c>
    </row>
    <row r="7" ht="14.25">
      <c r="A7" t="s">
        <v>295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7"/>
  <sheetViews>
    <sheetView tabSelected="1" zoomScale="90" zoomScaleNormal="90" zoomScalePageLayoutView="0" workbookViewId="0" topLeftCell="A124">
      <selection activeCell="AK9" sqref="AK9"/>
    </sheetView>
  </sheetViews>
  <sheetFormatPr defaultColWidth="8.796875" defaultRowHeight="14.25"/>
  <cols>
    <col min="2" max="2" width="3.8984375" style="0" customWidth="1"/>
    <col min="3" max="3" width="3.59765625" style="0" customWidth="1"/>
    <col min="4" max="4" width="3.69921875" style="0" customWidth="1"/>
    <col min="5" max="7" width="3.8984375" style="0" customWidth="1"/>
    <col min="8" max="10" width="4" style="0" customWidth="1"/>
    <col min="11" max="11" width="3.8984375" style="0" customWidth="1"/>
    <col min="12" max="12" width="3.69921875" style="0" customWidth="1"/>
    <col min="13" max="13" width="3.8984375" style="0" customWidth="1"/>
    <col min="14" max="16" width="3.69921875" style="0" customWidth="1"/>
    <col min="17" max="20" width="3.8984375" style="0" customWidth="1"/>
    <col min="21" max="21" width="4" style="0" customWidth="1"/>
    <col min="22" max="24" width="3.8984375" style="0" customWidth="1"/>
    <col min="25" max="25" width="3.59765625" style="0" customWidth="1"/>
    <col min="26" max="26" width="4" style="0" customWidth="1"/>
    <col min="27" max="34" width="3.8984375" style="0" customWidth="1"/>
    <col min="35" max="36" width="9" style="1" customWidth="1"/>
    <col min="37" max="37" width="9.8984375" style="0" customWidth="1"/>
    <col min="38" max="38" width="9.09765625" style="0" customWidth="1"/>
    <col min="39" max="40" width="7.8984375" style="0" customWidth="1"/>
    <col min="41" max="41" width="4.5" style="0" customWidth="1"/>
    <col min="42" max="42" width="5.09765625" style="0" customWidth="1"/>
    <col min="43" max="43" width="6.69921875" style="0" customWidth="1"/>
    <col min="44" max="44" width="8" style="0" customWidth="1"/>
    <col min="46" max="46" width="9.69921875" style="0" bestFit="1" customWidth="1"/>
    <col min="48" max="48" width="10" style="0" customWidth="1"/>
  </cols>
  <sheetData>
    <row r="1" ht="14.25">
      <c r="AI1"/>
    </row>
    <row r="2" ht="15">
      <c r="B2" t="s">
        <v>0</v>
      </c>
    </row>
    <row r="4" spans="1:54" ht="15">
      <c r="A4" s="131" t="s">
        <v>1</v>
      </c>
      <c r="B4" s="132">
        <v>1</v>
      </c>
      <c r="C4" s="132">
        <v>2</v>
      </c>
      <c r="D4" s="132">
        <v>3</v>
      </c>
      <c r="E4" s="115">
        <v>4</v>
      </c>
      <c r="F4" s="128">
        <v>5</v>
      </c>
      <c r="G4" s="129"/>
      <c r="H4" s="3">
        <v>6</v>
      </c>
      <c r="I4" s="120">
        <v>7</v>
      </c>
      <c r="J4" s="128">
        <v>8</v>
      </c>
      <c r="K4" s="129"/>
      <c r="L4" s="116">
        <v>9</v>
      </c>
      <c r="M4" s="115">
        <v>10</v>
      </c>
      <c r="N4" s="113">
        <v>11</v>
      </c>
      <c r="O4" s="114"/>
      <c r="P4" s="2">
        <v>12</v>
      </c>
      <c r="Q4" s="116">
        <v>13</v>
      </c>
      <c r="R4" s="118">
        <v>14</v>
      </c>
      <c r="S4" s="120">
        <v>15</v>
      </c>
      <c r="T4" s="115">
        <v>16</v>
      </c>
      <c r="U4" s="115"/>
      <c r="V4" s="120">
        <v>17</v>
      </c>
      <c r="W4" s="116">
        <v>18</v>
      </c>
      <c r="X4" s="116">
        <v>19</v>
      </c>
      <c r="Y4" s="115">
        <v>20</v>
      </c>
      <c r="Z4" s="23">
        <v>21</v>
      </c>
      <c r="AA4" s="125">
        <v>22</v>
      </c>
      <c r="AB4" s="126"/>
      <c r="AC4" s="126"/>
      <c r="AD4" s="126"/>
      <c r="AE4" s="126"/>
      <c r="AF4" s="126"/>
      <c r="AG4" s="126"/>
      <c r="AH4" s="127"/>
      <c r="AI4" s="108" t="s">
        <v>2</v>
      </c>
      <c r="AJ4" s="108" t="s">
        <v>3</v>
      </c>
      <c r="AK4" s="130" t="s">
        <v>69</v>
      </c>
      <c r="AL4" s="130"/>
      <c r="AM4" s="130"/>
      <c r="AN4" s="130"/>
      <c r="AO4" s="130"/>
      <c r="AP4" s="130"/>
      <c r="AQ4" s="130"/>
      <c r="AR4" s="130"/>
      <c r="AS4" s="109" t="s">
        <v>88</v>
      </c>
      <c r="AT4" s="109"/>
      <c r="AU4" s="109"/>
      <c r="AV4" s="110"/>
      <c r="AW4" s="110" t="s">
        <v>90</v>
      </c>
      <c r="AX4" s="111"/>
      <c r="AY4" s="111"/>
      <c r="AZ4" s="111"/>
      <c r="BA4" s="111"/>
      <c r="BB4" s="112"/>
    </row>
    <row r="5" spans="1:54" ht="39" customHeight="1">
      <c r="A5" s="131"/>
      <c r="B5" s="132"/>
      <c r="C5" s="132"/>
      <c r="D5" s="132"/>
      <c r="E5" s="115"/>
      <c r="F5" s="4" t="s">
        <v>6</v>
      </c>
      <c r="G5" s="4" t="s">
        <v>4</v>
      </c>
      <c r="H5" s="4" t="s">
        <v>4</v>
      </c>
      <c r="I5" s="121"/>
      <c r="J5" s="4" t="s">
        <v>6</v>
      </c>
      <c r="K5" s="4" t="s">
        <v>6</v>
      </c>
      <c r="L5" s="117"/>
      <c r="M5" s="115"/>
      <c r="N5" s="4" t="s">
        <v>4</v>
      </c>
      <c r="O5" s="4" t="s">
        <v>6</v>
      </c>
      <c r="P5" s="4" t="s">
        <v>4</v>
      </c>
      <c r="Q5" s="117"/>
      <c r="R5" s="119"/>
      <c r="S5" s="121"/>
      <c r="T5" s="4" t="s">
        <v>6</v>
      </c>
      <c r="U5" s="4" t="s">
        <v>6</v>
      </c>
      <c r="V5" s="121"/>
      <c r="W5" s="117"/>
      <c r="X5" s="117"/>
      <c r="Y5" s="115"/>
      <c r="Z5" s="4" t="s">
        <v>4</v>
      </c>
      <c r="AA5" s="5" t="s">
        <v>4</v>
      </c>
      <c r="AB5" s="5" t="s">
        <v>40</v>
      </c>
      <c r="AC5" s="5" t="s">
        <v>4</v>
      </c>
      <c r="AD5" s="5" t="s">
        <v>4</v>
      </c>
      <c r="AE5" s="5" t="s">
        <v>4</v>
      </c>
      <c r="AF5" s="5" t="s">
        <v>5</v>
      </c>
      <c r="AG5" s="6" t="s">
        <v>4</v>
      </c>
      <c r="AH5" s="6" t="s">
        <v>6</v>
      </c>
      <c r="AI5" s="108"/>
      <c r="AJ5" s="108"/>
      <c r="AK5" s="85" t="s">
        <v>73</v>
      </c>
      <c r="AL5" s="86" t="s">
        <v>75</v>
      </c>
      <c r="AM5" s="85" t="s">
        <v>77</v>
      </c>
      <c r="AN5" s="85" t="s">
        <v>79</v>
      </c>
      <c r="AO5" s="87" t="s">
        <v>81</v>
      </c>
      <c r="AP5" s="88" t="s">
        <v>83</v>
      </c>
      <c r="AQ5" s="89" t="s">
        <v>85</v>
      </c>
      <c r="AR5" s="89" t="s">
        <v>87</v>
      </c>
      <c r="AS5" s="90" t="s">
        <v>45</v>
      </c>
      <c r="AT5" s="90" t="s">
        <v>47</v>
      </c>
      <c r="AU5" s="90" t="s">
        <v>49</v>
      </c>
      <c r="AV5" s="90" t="s">
        <v>89</v>
      </c>
      <c r="AW5" s="90" t="s">
        <v>54</v>
      </c>
      <c r="AX5" s="90" t="s">
        <v>57</v>
      </c>
      <c r="AY5" s="90" t="s">
        <v>60</v>
      </c>
      <c r="AZ5" s="90" t="s">
        <v>63</v>
      </c>
      <c r="BA5" s="90" t="s">
        <v>66</v>
      </c>
      <c r="BB5" s="90" t="s">
        <v>69</v>
      </c>
    </row>
    <row r="6" spans="1:54" ht="15.75" customHeight="1">
      <c r="A6" s="9" t="s">
        <v>104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91">
        <f>IF(ISBLANK(AH6),"",(SUM(B6:AH6)*100)/50)</f>
      </c>
      <c r="AJ6" s="92">
        <f>IF(ISBLANK(AH6),"",SUM(B6:AH6))</f>
      </c>
      <c r="AK6" s="93">
        <f>IF(ISBLANK(AH6),"",(AA6)*100/2)</f>
      </c>
      <c r="AL6" s="93">
        <f>IF(ISBLANK(AH6),"",(AB6)*100/5)</f>
      </c>
      <c r="AM6" s="93">
        <f>IF(ISBLANK(AH6),"",(AC6)*100/2)</f>
      </c>
      <c r="AN6" s="93">
        <f>IF(ISBLANK(AH6),"",(AD6)*100/2)</f>
      </c>
      <c r="AO6" s="93">
        <f>IF(ISBLANK(AH6),"",(AE6)*100/2)</f>
      </c>
      <c r="AP6" s="93">
        <f>IF(ISBLANK(AH6),"",(AF6)*100/4)</f>
      </c>
      <c r="AQ6" s="93">
        <f>IF(ISBLANK(AH6),"",(AG6)*100/2)</f>
      </c>
      <c r="AR6" s="93">
        <f>IF(ISBLANK(AH6),"",(AH6)*100)</f>
      </c>
      <c r="AS6" s="93">
        <f>IF(ISBLANK(AH6),"",(SUM(B6:F6,H6:I6,K6,P6:U6,AA6,AC6)*100/20))</f>
      </c>
      <c r="AT6" s="94">
        <f>IF(ISBLANK(AH6),"",(SUM(J6,X6:Y6,AE6:AF6)*100/9))</f>
      </c>
      <c r="AU6" s="94">
        <f>IF(ISBLANK(AH6),"",(SUM(G6,L6:O6,S6,W6,Z6,AB6,AD6:AH6)*100/27))</f>
      </c>
      <c r="AV6" s="93">
        <f>IF(ISBLANK(AH6),"",(V6)*100)</f>
      </c>
      <c r="AW6" s="94">
        <f>IF(ISBLANK(AH6),"",(SUM(B6:C6,J6,L6:M6,V6,Y6)*100/7))</f>
      </c>
      <c r="AX6" s="94">
        <f>IF(ISBLANK(AH6),"",(SUM(D6:E6,R6,W6)*100/4))</f>
      </c>
      <c r="AY6" s="94">
        <f>IF(ISBLANK(AH6),"",(SUM(I6,P6:Q6)*100/4))</f>
      </c>
      <c r="AZ6" s="94">
        <f>IF(ISBLANK(AH6),"",(X6)*100)</f>
      </c>
      <c r="BA6" s="94">
        <f>IF(ISBLANK(AH6),"",(SUM(F6:H6,K6,N6:O6,S6:U6,Z6)*100/14))</f>
      </c>
      <c r="BB6" s="94">
        <f>IF(ISBLANK(AH6),"",(SUM(AA6:AH6)*100/20))</f>
      </c>
    </row>
    <row r="7" spans="1:54" ht="15.75" customHeight="1">
      <c r="A7" s="9" t="s">
        <v>103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91">
        <f aca="true" t="shared" si="0" ref="AI7:AI70">IF(ISBLANK(AH7),"",(SUM(B7:AH7)*100)/50)</f>
      </c>
      <c r="AJ7" s="92">
        <f aca="true" t="shared" si="1" ref="AJ7:AJ70">IF(ISBLANK(AH7),"",SUM(B7:AH7))</f>
      </c>
      <c r="AK7" s="93">
        <f aca="true" t="shared" si="2" ref="AK7:AK70">IF(ISBLANK(AH7),"",(AA7)*100/2)</f>
      </c>
      <c r="AL7" s="93">
        <f aca="true" t="shared" si="3" ref="AL7:AL70">IF(ISBLANK(AH7),"",(AB7)*100/5)</f>
      </c>
      <c r="AM7" s="93">
        <f aca="true" t="shared" si="4" ref="AM7:AM70">IF(ISBLANK(AH7),"",(AC7)*100/2)</f>
      </c>
      <c r="AN7" s="93">
        <f aca="true" t="shared" si="5" ref="AN7:AN70">IF(ISBLANK(AH7),"",(AD7)*100/2)</f>
      </c>
      <c r="AO7" s="93">
        <f aca="true" t="shared" si="6" ref="AO7:AO70">IF(ISBLANK(AH7),"",(AE7)*100/2)</f>
      </c>
      <c r="AP7" s="93">
        <f aca="true" t="shared" si="7" ref="AP7:AP70">IF(ISBLANK(AH7),"",(AF7)*100/4)</f>
      </c>
      <c r="AQ7" s="93">
        <f aca="true" t="shared" si="8" ref="AQ7:AQ70">IF(ISBLANK(AH7),"",(AG7)*100/2)</f>
      </c>
      <c r="AR7" s="93">
        <f aca="true" t="shared" si="9" ref="AR7:AR70">IF(ISBLANK(AH7),"",(AH7)*100)</f>
      </c>
      <c r="AS7" s="93">
        <f aca="true" t="shared" si="10" ref="AS7:AS70">IF(ISBLANK(AH7),"",(SUM(B7:F7,H7:I7,K7,P7:U7,AA7,AC7)*100/20))</f>
      </c>
      <c r="AT7" s="94">
        <f aca="true" t="shared" si="11" ref="AT7:AT70">IF(ISBLANK(AH7),"",(SUM(J7,X7:Y7,AE7:AF7)*100/9))</f>
      </c>
      <c r="AU7" s="94">
        <f aca="true" t="shared" si="12" ref="AU7:AU70">IF(ISBLANK(AH7),"",(SUM(G7,L7:O7,S7,W7,Z7,AB7,AD7:AH7)*100/27))</f>
      </c>
      <c r="AV7" s="93">
        <f aca="true" t="shared" si="13" ref="AV7:AV70">IF(ISBLANK(AH7),"",(V7)*100)</f>
      </c>
      <c r="AW7" s="94">
        <f aca="true" t="shared" si="14" ref="AW7:AW70">IF(ISBLANK(AH7),"",(SUM(B7:C7,J7,L7:M7,V7,Y7)*100/7))</f>
      </c>
      <c r="AX7" s="94">
        <f aca="true" t="shared" si="15" ref="AX7:AX70">IF(ISBLANK(AH7),"",(SUM(D7:E7,R7,W7)*100/4))</f>
      </c>
      <c r="AY7" s="94">
        <f aca="true" t="shared" si="16" ref="AY7:AY70">IF(ISBLANK(AH7),"",(SUM(I7,P7:Q7)*100/4))</f>
      </c>
      <c r="AZ7" s="94">
        <f aca="true" t="shared" si="17" ref="AZ7:AZ70">IF(ISBLANK(AH7),"",(X7)*100)</f>
      </c>
      <c r="BA7" s="94">
        <f aca="true" t="shared" si="18" ref="BA7:BA70">IF(ISBLANK(AH7),"",(SUM(F7:H7,K7,N7:O7,S7:U7,Z7)*100/14))</f>
      </c>
      <c r="BB7" s="94">
        <f aca="true" t="shared" si="19" ref="BB7:BB70">IF(ISBLANK(AH7),"",(SUM(AA7:AH7)*100/20))</f>
      </c>
    </row>
    <row r="8" spans="1:54" ht="15.75" customHeight="1">
      <c r="A8" s="9" t="s">
        <v>105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91">
        <f t="shared" si="0"/>
      </c>
      <c r="AJ8" s="92">
        <f t="shared" si="1"/>
      </c>
      <c r="AK8" s="93">
        <f t="shared" si="2"/>
      </c>
      <c r="AL8" s="93">
        <f t="shared" si="3"/>
      </c>
      <c r="AM8" s="93">
        <f t="shared" si="4"/>
      </c>
      <c r="AN8" s="93">
        <f t="shared" si="5"/>
      </c>
      <c r="AO8" s="93">
        <f t="shared" si="6"/>
      </c>
      <c r="AP8" s="93">
        <f t="shared" si="7"/>
      </c>
      <c r="AQ8" s="93">
        <f t="shared" si="8"/>
      </c>
      <c r="AR8" s="93">
        <f t="shared" si="9"/>
      </c>
      <c r="AS8" s="93">
        <f t="shared" si="10"/>
      </c>
      <c r="AT8" s="94">
        <f t="shared" si="11"/>
      </c>
      <c r="AU8" s="94">
        <f t="shared" si="12"/>
      </c>
      <c r="AV8" s="93">
        <f t="shared" si="13"/>
      </c>
      <c r="AW8" s="94">
        <f t="shared" si="14"/>
      </c>
      <c r="AX8" s="94">
        <f t="shared" si="15"/>
      </c>
      <c r="AY8" s="94">
        <f t="shared" si="16"/>
      </c>
      <c r="AZ8" s="94">
        <f t="shared" si="17"/>
      </c>
      <c r="BA8" s="94">
        <f t="shared" si="18"/>
      </c>
      <c r="BB8" s="94">
        <f t="shared" si="19"/>
      </c>
    </row>
    <row r="9" spans="1:54" ht="15.75" customHeight="1">
      <c r="A9" s="9" t="s">
        <v>106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91">
        <f t="shared" si="0"/>
      </c>
      <c r="AJ9" s="92">
        <f t="shared" si="1"/>
      </c>
      <c r="AK9" s="93">
        <f t="shared" si="2"/>
      </c>
      <c r="AL9" s="93">
        <f t="shared" si="3"/>
      </c>
      <c r="AM9" s="93">
        <f t="shared" si="4"/>
      </c>
      <c r="AN9" s="93">
        <f t="shared" si="5"/>
      </c>
      <c r="AO9" s="93">
        <f t="shared" si="6"/>
      </c>
      <c r="AP9" s="93">
        <f t="shared" si="7"/>
      </c>
      <c r="AQ9" s="93">
        <f t="shared" si="8"/>
      </c>
      <c r="AR9" s="93">
        <f t="shared" si="9"/>
      </c>
      <c r="AS9" s="93">
        <f t="shared" si="10"/>
      </c>
      <c r="AT9" s="94">
        <f t="shared" si="11"/>
      </c>
      <c r="AU9" s="94">
        <f t="shared" si="12"/>
      </c>
      <c r="AV9" s="93">
        <f t="shared" si="13"/>
      </c>
      <c r="AW9" s="94">
        <f t="shared" si="14"/>
      </c>
      <c r="AX9" s="94">
        <f t="shared" si="15"/>
      </c>
      <c r="AY9" s="94">
        <f t="shared" si="16"/>
      </c>
      <c r="AZ9" s="94">
        <f t="shared" si="17"/>
      </c>
      <c r="BA9" s="94">
        <f t="shared" si="18"/>
      </c>
      <c r="BB9" s="94">
        <f t="shared" si="19"/>
      </c>
    </row>
    <row r="10" spans="1:54" ht="15.75" customHeight="1">
      <c r="A10" s="9" t="s">
        <v>107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91">
        <f t="shared" si="0"/>
      </c>
      <c r="AJ10" s="92">
        <f t="shared" si="1"/>
      </c>
      <c r="AK10" s="93">
        <f t="shared" si="2"/>
      </c>
      <c r="AL10" s="93">
        <f t="shared" si="3"/>
      </c>
      <c r="AM10" s="93">
        <f t="shared" si="4"/>
      </c>
      <c r="AN10" s="93">
        <f t="shared" si="5"/>
      </c>
      <c r="AO10" s="93">
        <f t="shared" si="6"/>
      </c>
      <c r="AP10" s="93">
        <f t="shared" si="7"/>
      </c>
      <c r="AQ10" s="93">
        <f t="shared" si="8"/>
      </c>
      <c r="AR10" s="93">
        <f t="shared" si="9"/>
      </c>
      <c r="AS10" s="93">
        <f t="shared" si="10"/>
      </c>
      <c r="AT10" s="94">
        <f t="shared" si="11"/>
      </c>
      <c r="AU10" s="94">
        <f t="shared" si="12"/>
      </c>
      <c r="AV10" s="93">
        <f t="shared" si="13"/>
      </c>
      <c r="AW10" s="94">
        <f t="shared" si="14"/>
      </c>
      <c r="AX10" s="94">
        <f t="shared" si="15"/>
      </c>
      <c r="AY10" s="94">
        <f t="shared" si="16"/>
      </c>
      <c r="AZ10" s="94">
        <f t="shared" si="17"/>
      </c>
      <c r="BA10" s="94">
        <f t="shared" si="18"/>
      </c>
      <c r="BB10" s="94">
        <f t="shared" si="19"/>
      </c>
    </row>
    <row r="11" spans="1:54" ht="15.75" customHeight="1">
      <c r="A11" s="9" t="s">
        <v>108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91">
        <f t="shared" si="0"/>
      </c>
      <c r="AJ11" s="92">
        <f t="shared" si="1"/>
      </c>
      <c r="AK11" s="93">
        <f t="shared" si="2"/>
      </c>
      <c r="AL11" s="93">
        <f t="shared" si="3"/>
      </c>
      <c r="AM11" s="93">
        <f t="shared" si="4"/>
      </c>
      <c r="AN11" s="93">
        <f t="shared" si="5"/>
      </c>
      <c r="AO11" s="93">
        <f t="shared" si="6"/>
      </c>
      <c r="AP11" s="93">
        <f t="shared" si="7"/>
      </c>
      <c r="AQ11" s="93">
        <f t="shared" si="8"/>
      </c>
      <c r="AR11" s="93">
        <f t="shared" si="9"/>
      </c>
      <c r="AS11" s="93">
        <f t="shared" si="10"/>
      </c>
      <c r="AT11" s="94">
        <f t="shared" si="11"/>
      </c>
      <c r="AU11" s="94">
        <f t="shared" si="12"/>
      </c>
      <c r="AV11" s="93">
        <f t="shared" si="13"/>
      </c>
      <c r="AW11" s="94">
        <f t="shared" si="14"/>
      </c>
      <c r="AX11" s="94">
        <f t="shared" si="15"/>
      </c>
      <c r="AY11" s="94">
        <f t="shared" si="16"/>
      </c>
      <c r="AZ11" s="94">
        <f t="shared" si="17"/>
      </c>
      <c r="BA11" s="94">
        <f t="shared" si="18"/>
      </c>
      <c r="BB11" s="94">
        <f t="shared" si="19"/>
      </c>
    </row>
    <row r="12" spans="1:54" ht="15.75" customHeight="1">
      <c r="A12" s="9" t="s">
        <v>109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91">
        <f t="shared" si="0"/>
      </c>
      <c r="AJ12" s="92">
        <f t="shared" si="1"/>
      </c>
      <c r="AK12" s="93">
        <f t="shared" si="2"/>
      </c>
      <c r="AL12" s="93">
        <f t="shared" si="3"/>
      </c>
      <c r="AM12" s="93">
        <f t="shared" si="4"/>
      </c>
      <c r="AN12" s="93">
        <f t="shared" si="5"/>
      </c>
      <c r="AO12" s="93">
        <f t="shared" si="6"/>
      </c>
      <c r="AP12" s="93">
        <f t="shared" si="7"/>
      </c>
      <c r="AQ12" s="93">
        <f t="shared" si="8"/>
      </c>
      <c r="AR12" s="93">
        <f t="shared" si="9"/>
      </c>
      <c r="AS12" s="93">
        <f t="shared" si="10"/>
      </c>
      <c r="AT12" s="94">
        <f t="shared" si="11"/>
      </c>
      <c r="AU12" s="94">
        <f t="shared" si="12"/>
      </c>
      <c r="AV12" s="93">
        <f t="shared" si="13"/>
      </c>
      <c r="AW12" s="94">
        <f t="shared" si="14"/>
      </c>
      <c r="AX12" s="94">
        <f t="shared" si="15"/>
      </c>
      <c r="AY12" s="94">
        <f t="shared" si="16"/>
      </c>
      <c r="AZ12" s="94">
        <f t="shared" si="17"/>
      </c>
      <c r="BA12" s="94">
        <f t="shared" si="18"/>
      </c>
      <c r="BB12" s="94">
        <f t="shared" si="19"/>
      </c>
    </row>
    <row r="13" spans="1:54" ht="15.75" customHeight="1">
      <c r="A13" s="9" t="s">
        <v>110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91">
        <f t="shared" si="0"/>
      </c>
      <c r="AJ13" s="92">
        <f t="shared" si="1"/>
      </c>
      <c r="AK13" s="93">
        <f t="shared" si="2"/>
      </c>
      <c r="AL13" s="93">
        <f t="shared" si="3"/>
      </c>
      <c r="AM13" s="93">
        <f t="shared" si="4"/>
      </c>
      <c r="AN13" s="93">
        <f t="shared" si="5"/>
      </c>
      <c r="AO13" s="93">
        <f t="shared" si="6"/>
      </c>
      <c r="AP13" s="93">
        <f t="shared" si="7"/>
      </c>
      <c r="AQ13" s="93">
        <f t="shared" si="8"/>
      </c>
      <c r="AR13" s="93">
        <f t="shared" si="9"/>
      </c>
      <c r="AS13" s="93">
        <f t="shared" si="10"/>
      </c>
      <c r="AT13" s="94">
        <f t="shared" si="11"/>
      </c>
      <c r="AU13" s="94">
        <f t="shared" si="12"/>
      </c>
      <c r="AV13" s="93">
        <f t="shared" si="13"/>
      </c>
      <c r="AW13" s="94">
        <f t="shared" si="14"/>
      </c>
      <c r="AX13" s="94">
        <f t="shared" si="15"/>
      </c>
      <c r="AY13" s="94">
        <f t="shared" si="16"/>
      </c>
      <c r="AZ13" s="94">
        <f t="shared" si="17"/>
      </c>
      <c r="BA13" s="94">
        <f t="shared" si="18"/>
      </c>
      <c r="BB13" s="94">
        <f t="shared" si="19"/>
      </c>
    </row>
    <row r="14" spans="1:54" ht="15.75" customHeight="1">
      <c r="A14" s="9" t="s">
        <v>111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91">
        <f t="shared" si="0"/>
      </c>
      <c r="AJ14" s="92">
        <f t="shared" si="1"/>
      </c>
      <c r="AK14" s="93">
        <f t="shared" si="2"/>
      </c>
      <c r="AL14" s="93">
        <f t="shared" si="3"/>
      </c>
      <c r="AM14" s="93">
        <f t="shared" si="4"/>
      </c>
      <c r="AN14" s="93">
        <f t="shared" si="5"/>
      </c>
      <c r="AO14" s="93">
        <f t="shared" si="6"/>
      </c>
      <c r="AP14" s="93">
        <f t="shared" si="7"/>
      </c>
      <c r="AQ14" s="93">
        <f t="shared" si="8"/>
      </c>
      <c r="AR14" s="93">
        <f t="shared" si="9"/>
      </c>
      <c r="AS14" s="93">
        <f t="shared" si="10"/>
      </c>
      <c r="AT14" s="94">
        <f t="shared" si="11"/>
      </c>
      <c r="AU14" s="94">
        <f t="shared" si="12"/>
      </c>
      <c r="AV14" s="93">
        <f t="shared" si="13"/>
      </c>
      <c r="AW14" s="94">
        <f t="shared" si="14"/>
      </c>
      <c r="AX14" s="94">
        <f t="shared" si="15"/>
      </c>
      <c r="AY14" s="94">
        <f t="shared" si="16"/>
      </c>
      <c r="AZ14" s="94">
        <f t="shared" si="17"/>
      </c>
      <c r="BA14" s="94">
        <f t="shared" si="18"/>
      </c>
      <c r="BB14" s="94">
        <f t="shared" si="19"/>
      </c>
    </row>
    <row r="15" spans="1:54" ht="15.75" customHeight="1">
      <c r="A15" s="9" t="s">
        <v>112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91">
        <f t="shared" si="0"/>
      </c>
      <c r="AJ15" s="92">
        <f t="shared" si="1"/>
      </c>
      <c r="AK15" s="93">
        <f t="shared" si="2"/>
      </c>
      <c r="AL15" s="93">
        <f t="shared" si="3"/>
      </c>
      <c r="AM15" s="93">
        <f t="shared" si="4"/>
      </c>
      <c r="AN15" s="93">
        <f t="shared" si="5"/>
      </c>
      <c r="AO15" s="93">
        <f t="shared" si="6"/>
      </c>
      <c r="AP15" s="93">
        <f t="shared" si="7"/>
      </c>
      <c r="AQ15" s="93">
        <f t="shared" si="8"/>
      </c>
      <c r="AR15" s="93">
        <f t="shared" si="9"/>
      </c>
      <c r="AS15" s="93">
        <f t="shared" si="10"/>
      </c>
      <c r="AT15" s="94">
        <f t="shared" si="11"/>
      </c>
      <c r="AU15" s="94">
        <f t="shared" si="12"/>
      </c>
      <c r="AV15" s="93">
        <f t="shared" si="13"/>
      </c>
      <c r="AW15" s="94">
        <f t="shared" si="14"/>
      </c>
      <c r="AX15" s="94">
        <f t="shared" si="15"/>
      </c>
      <c r="AY15" s="94">
        <f t="shared" si="16"/>
      </c>
      <c r="AZ15" s="94">
        <f t="shared" si="17"/>
      </c>
      <c r="BA15" s="94">
        <f t="shared" si="18"/>
      </c>
      <c r="BB15" s="94">
        <f t="shared" si="19"/>
      </c>
    </row>
    <row r="16" spans="1:54" ht="15.75" customHeight="1">
      <c r="A16" s="9" t="s">
        <v>113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91">
        <f t="shared" si="0"/>
      </c>
      <c r="AJ16" s="92">
        <f t="shared" si="1"/>
      </c>
      <c r="AK16" s="93">
        <f t="shared" si="2"/>
      </c>
      <c r="AL16" s="93">
        <f t="shared" si="3"/>
      </c>
      <c r="AM16" s="93">
        <f t="shared" si="4"/>
      </c>
      <c r="AN16" s="93">
        <f t="shared" si="5"/>
      </c>
      <c r="AO16" s="93">
        <f t="shared" si="6"/>
      </c>
      <c r="AP16" s="93">
        <f t="shared" si="7"/>
      </c>
      <c r="AQ16" s="93">
        <f t="shared" si="8"/>
      </c>
      <c r="AR16" s="93">
        <f t="shared" si="9"/>
      </c>
      <c r="AS16" s="93">
        <f t="shared" si="10"/>
      </c>
      <c r="AT16" s="94">
        <f t="shared" si="11"/>
      </c>
      <c r="AU16" s="94">
        <f t="shared" si="12"/>
      </c>
      <c r="AV16" s="93">
        <f t="shared" si="13"/>
      </c>
      <c r="AW16" s="94">
        <f t="shared" si="14"/>
      </c>
      <c r="AX16" s="94">
        <f t="shared" si="15"/>
      </c>
      <c r="AY16" s="94">
        <f t="shared" si="16"/>
      </c>
      <c r="AZ16" s="94">
        <f t="shared" si="17"/>
      </c>
      <c r="BA16" s="94">
        <f t="shared" si="18"/>
      </c>
      <c r="BB16" s="94">
        <f t="shared" si="19"/>
      </c>
    </row>
    <row r="17" spans="1:54" ht="15.75" customHeight="1">
      <c r="A17" s="9" t="s">
        <v>114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91">
        <f t="shared" si="0"/>
      </c>
      <c r="AJ17" s="92">
        <f t="shared" si="1"/>
      </c>
      <c r="AK17" s="93">
        <f t="shared" si="2"/>
      </c>
      <c r="AL17" s="93">
        <f t="shared" si="3"/>
      </c>
      <c r="AM17" s="93">
        <f t="shared" si="4"/>
      </c>
      <c r="AN17" s="93">
        <f t="shared" si="5"/>
      </c>
      <c r="AO17" s="93">
        <f t="shared" si="6"/>
      </c>
      <c r="AP17" s="93">
        <f t="shared" si="7"/>
      </c>
      <c r="AQ17" s="93">
        <f t="shared" si="8"/>
      </c>
      <c r="AR17" s="93">
        <f t="shared" si="9"/>
      </c>
      <c r="AS17" s="93">
        <f t="shared" si="10"/>
      </c>
      <c r="AT17" s="94">
        <f t="shared" si="11"/>
      </c>
      <c r="AU17" s="94">
        <f t="shared" si="12"/>
      </c>
      <c r="AV17" s="93">
        <f t="shared" si="13"/>
      </c>
      <c r="AW17" s="94">
        <f t="shared" si="14"/>
      </c>
      <c r="AX17" s="94">
        <f t="shared" si="15"/>
      </c>
      <c r="AY17" s="94">
        <f t="shared" si="16"/>
      </c>
      <c r="AZ17" s="94">
        <f t="shared" si="17"/>
      </c>
      <c r="BA17" s="94">
        <f t="shared" si="18"/>
      </c>
      <c r="BB17" s="94">
        <f t="shared" si="19"/>
      </c>
    </row>
    <row r="18" spans="1:54" ht="15.75" customHeight="1">
      <c r="A18" s="9" t="s">
        <v>115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91">
        <f t="shared" si="0"/>
      </c>
      <c r="AJ18" s="92">
        <f t="shared" si="1"/>
      </c>
      <c r="AK18" s="93">
        <f t="shared" si="2"/>
      </c>
      <c r="AL18" s="93">
        <f t="shared" si="3"/>
      </c>
      <c r="AM18" s="93">
        <f t="shared" si="4"/>
      </c>
      <c r="AN18" s="93">
        <f t="shared" si="5"/>
      </c>
      <c r="AO18" s="93">
        <f t="shared" si="6"/>
      </c>
      <c r="AP18" s="93">
        <f t="shared" si="7"/>
      </c>
      <c r="AQ18" s="93">
        <f t="shared" si="8"/>
      </c>
      <c r="AR18" s="93">
        <f t="shared" si="9"/>
      </c>
      <c r="AS18" s="93">
        <f t="shared" si="10"/>
      </c>
      <c r="AT18" s="94">
        <f t="shared" si="11"/>
      </c>
      <c r="AU18" s="94">
        <f t="shared" si="12"/>
      </c>
      <c r="AV18" s="93">
        <f t="shared" si="13"/>
      </c>
      <c r="AW18" s="94">
        <f t="shared" si="14"/>
      </c>
      <c r="AX18" s="94">
        <f t="shared" si="15"/>
      </c>
      <c r="AY18" s="94">
        <f t="shared" si="16"/>
      </c>
      <c r="AZ18" s="94">
        <f t="shared" si="17"/>
      </c>
      <c r="BA18" s="94">
        <f t="shared" si="18"/>
      </c>
      <c r="BB18" s="94">
        <f t="shared" si="19"/>
      </c>
    </row>
    <row r="19" spans="1:54" ht="15.75" customHeight="1">
      <c r="A19" s="9" t="s">
        <v>116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91">
        <f t="shared" si="0"/>
      </c>
      <c r="AJ19" s="92">
        <f t="shared" si="1"/>
      </c>
      <c r="AK19" s="93">
        <f t="shared" si="2"/>
      </c>
      <c r="AL19" s="93">
        <f t="shared" si="3"/>
      </c>
      <c r="AM19" s="93">
        <f t="shared" si="4"/>
      </c>
      <c r="AN19" s="93">
        <f t="shared" si="5"/>
      </c>
      <c r="AO19" s="93">
        <f t="shared" si="6"/>
      </c>
      <c r="AP19" s="93">
        <f t="shared" si="7"/>
      </c>
      <c r="AQ19" s="93">
        <f t="shared" si="8"/>
      </c>
      <c r="AR19" s="93">
        <f t="shared" si="9"/>
      </c>
      <c r="AS19" s="93">
        <f t="shared" si="10"/>
      </c>
      <c r="AT19" s="94">
        <f t="shared" si="11"/>
      </c>
      <c r="AU19" s="94">
        <f t="shared" si="12"/>
      </c>
      <c r="AV19" s="93">
        <f t="shared" si="13"/>
      </c>
      <c r="AW19" s="94">
        <f t="shared" si="14"/>
      </c>
      <c r="AX19" s="94">
        <f t="shared" si="15"/>
      </c>
      <c r="AY19" s="94">
        <f t="shared" si="16"/>
      </c>
      <c r="AZ19" s="94">
        <f t="shared" si="17"/>
      </c>
      <c r="BA19" s="94">
        <f t="shared" si="18"/>
      </c>
      <c r="BB19" s="94">
        <f t="shared" si="19"/>
      </c>
    </row>
    <row r="20" spans="1:54" ht="15.75" customHeight="1">
      <c r="A20" s="9" t="s">
        <v>117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91">
        <f t="shared" si="0"/>
      </c>
      <c r="AJ20" s="92">
        <f t="shared" si="1"/>
      </c>
      <c r="AK20" s="93">
        <f t="shared" si="2"/>
      </c>
      <c r="AL20" s="93">
        <f t="shared" si="3"/>
      </c>
      <c r="AM20" s="93">
        <f t="shared" si="4"/>
      </c>
      <c r="AN20" s="93">
        <f t="shared" si="5"/>
      </c>
      <c r="AO20" s="93">
        <f t="shared" si="6"/>
      </c>
      <c r="AP20" s="93">
        <f t="shared" si="7"/>
      </c>
      <c r="AQ20" s="93">
        <f t="shared" si="8"/>
      </c>
      <c r="AR20" s="93">
        <f t="shared" si="9"/>
      </c>
      <c r="AS20" s="93">
        <f t="shared" si="10"/>
      </c>
      <c r="AT20" s="94">
        <f t="shared" si="11"/>
      </c>
      <c r="AU20" s="94">
        <f t="shared" si="12"/>
      </c>
      <c r="AV20" s="93">
        <f t="shared" si="13"/>
      </c>
      <c r="AW20" s="94">
        <f t="shared" si="14"/>
      </c>
      <c r="AX20" s="94">
        <f t="shared" si="15"/>
      </c>
      <c r="AY20" s="94">
        <f t="shared" si="16"/>
      </c>
      <c r="AZ20" s="94">
        <f t="shared" si="17"/>
      </c>
      <c r="BA20" s="94">
        <f t="shared" si="18"/>
      </c>
      <c r="BB20" s="94">
        <f t="shared" si="19"/>
      </c>
    </row>
    <row r="21" spans="1:54" ht="15.75" customHeight="1">
      <c r="A21" s="9" t="s">
        <v>118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91">
        <f t="shared" si="0"/>
      </c>
      <c r="AJ21" s="92">
        <f t="shared" si="1"/>
      </c>
      <c r="AK21" s="93">
        <f t="shared" si="2"/>
      </c>
      <c r="AL21" s="93">
        <f t="shared" si="3"/>
      </c>
      <c r="AM21" s="93">
        <f t="shared" si="4"/>
      </c>
      <c r="AN21" s="93">
        <f t="shared" si="5"/>
      </c>
      <c r="AO21" s="93">
        <f t="shared" si="6"/>
      </c>
      <c r="AP21" s="93">
        <f t="shared" si="7"/>
      </c>
      <c r="AQ21" s="93">
        <f t="shared" si="8"/>
      </c>
      <c r="AR21" s="93">
        <f t="shared" si="9"/>
      </c>
      <c r="AS21" s="93">
        <f t="shared" si="10"/>
      </c>
      <c r="AT21" s="94">
        <f t="shared" si="11"/>
      </c>
      <c r="AU21" s="94">
        <f t="shared" si="12"/>
      </c>
      <c r="AV21" s="93">
        <f t="shared" si="13"/>
      </c>
      <c r="AW21" s="94">
        <f t="shared" si="14"/>
      </c>
      <c r="AX21" s="94">
        <f t="shared" si="15"/>
      </c>
      <c r="AY21" s="94">
        <f t="shared" si="16"/>
      </c>
      <c r="AZ21" s="94">
        <f t="shared" si="17"/>
      </c>
      <c r="BA21" s="94">
        <f t="shared" si="18"/>
      </c>
      <c r="BB21" s="94">
        <f t="shared" si="19"/>
      </c>
    </row>
    <row r="22" spans="1:54" ht="15.75" customHeight="1">
      <c r="A22" s="9" t="s">
        <v>119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91">
        <f t="shared" si="0"/>
      </c>
      <c r="AJ22" s="92">
        <f t="shared" si="1"/>
      </c>
      <c r="AK22" s="93">
        <f t="shared" si="2"/>
      </c>
      <c r="AL22" s="93">
        <f t="shared" si="3"/>
      </c>
      <c r="AM22" s="93">
        <f t="shared" si="4"/>
      </c>
      <c r="AN22" s="93">
        <f t="shared" si="5"/>
      </c>
      <c r="AO22" s="93">
        <f t="shared" si="6"/>
      </c>
      <c r="AP22" s="93">
        <f t="shared" si="7"/>
      </c>
      <c r="AQ22" s="93">
        <f t="shared" si="8"/>
      </c>
      <c r="AR22" s="93">
        <f t="shared" si="9"/>
      </c>
      <c r="AS22" s="93">
        <f t="shared" si="10"/>
      </c>
      <c r="AT22" s="94">
        <f t="shared" si="11"/>
      </c>
      <c r="AU22" s="94">
        <f t="shared" si="12"/>
      </c>
      <c r="AV22" s="93">
        <f t="shared" si="13"/>
      </c>
      <c r="AW22" s="94">
        <f t="shared" si="14"/>
      </c>
      <c r="AX22" s="94">
        <f t="shared" si="15"/>
      </c>
      <c r="AY22" s="94">
        <f t="shared" si="16"/>
      </c>
      <c r="AZ22" s="94">
        <f t="shared" si="17"/>
      </c>
      <c r="BA22" s="94">
        <f t="shared" si="18"/>
      </c>
      <c r="BB22" s="94">
        <f t="shared" si="19"/>
      </c>
    </row>
    <row r="23" spans="1:54" ht="15.75" customHeight="1">
      <c r="A23" s="9" t="s">
        <v>120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91">
        <f t="shared" si="0"/>
      </c>
      <c r="AJ23" s="92">
        <f t="shared" si="1"/>
      </c>
      <c r="AK23" s="93">
        <f t="shared" si="2"/>
      </c>
      <c r="AL23" s="93">
        <f t="shared" si="3"/>
      </c>
      <c r="AM23" s="93">
        <f t="shared" si="4"/>
      </c>
      <c r="AN23" s="93">
        <f t="shared" si="5"/>
      </c>
      <c r="AO23" s="93">
        <f t="shared" si="6"/>
      </c>
      <c r="AP23" s="93">
        <f t="shared" si="7"/>
      </c>
      <c r="AQ23" s="93">
        <f t="shared" si="8"/>
      </c>
      <c r="AR23" s="93">
        <f t="shared" si="9"/>
      </c>
      <c r="AS23" s="93">
        <f t="shared" si="10"/>
      </c>
      <c r="AT23" s="94">
        <f t="shared" si="11"/>
      </c>
      <c r="AU23" s="94">
        <f t="shared" si="12"/>
      </c>
      <c r="AV23" s="93">
        <f t="shared" si="13"/>
      </c>
      <c r="AW23" s="94">
        <f t="shared" si="14"/>
      </c>
      <c r="AX23" s="94">
        <f t="shared" si="15"/>
      </c>
      <c r="AY23" s="94">
        <f t="shared" si="16"/>
      </c>
      <c r="AZ23" s="94">
        <f t="shared" si="17"/>
      </c>
      <c r="BA23" s="94">
        <f t="shared" si="18"/>
      </c>
      <c r="BB23" s="94">
        <f t="shared" si="19"/>
      </c>
    </row>
    <row r="24" spans="1:54" ht="15.75" customHeight="1">
      <c r="A24" s="9" t="s">
        <v>121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91">
        <f t="shared" si="0"/>
      </c>
      <c r="AJ24" s="92">
        <f t="shared" si="1"/>
      </c>
      <c r="AK24" s="93">
        <f t="shared" si="2"/>
      </c>
      <c r="AL24" s="93">
        <f t="shared" si="3"/>
      </c>
      <c r="AM24" s="93">
        <f t="shared" si="4"/>
      </c>
      <c r="AN24" s="93">
        <f t="shared" si="5"/>
      </c>
      <c r="AO24" s="93">
        <f t="shared" si="6"/>
      </c>
      <c r="AP24" s="93">
        <f t="shared" si="7"/>
      </c>
      <c r="AQ24" s="93">
        <f t="shared" si="8"/>
      </c>
      <c r="AR24" s="93">
        <f t="shared" si="9"/>
      </c>
      <c r="AS24" s="93">
        <f t="shared" si="10"/>
      </c>
      <c r="AT24" s="94">
        <f t="shared" si="11"/>
      </c>
      <c r="AU24" s="94">
        <f t="shared" si="12"/>
      </c>
      <c r="AV24" s="93">
        <f t="shared" si="13"/>
      </c>
      <c r="AW24" s="94">
        <f t="shared" si="14"/>
      </c>
      <c r="AX24" s="94">
        <f t="shared" si="15"/>
      </c>
      <c r="AY24" s="94">
        <f t="shared" si="16"/>
      </c>
      <c r="AZ24" s="94">
        <f t="shared" si="17"/>
      </c>
      <c r="BA24" s="94">
        <f t="shared" si="18"/>
      </c>
      <c r="BB24" s="94">
        <f t="shared" si="19"/>
      </c>
    </row>
    <row r="25" spans="1:54" ht="15.75" customHeight="1">
      <c r="A25" s="9" t="s">
        <v>122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91">
        <f t="shared" si="0"/>
      </c>
      <c r="AJ25" s="92">
        <f t="shared" si="1"/>
      </c>
      <c r="AK25" s="93">
        <f t="shared" si="2"/>
      </c>
      <c r="AL25" s="93">
        <f t="shared" si="3"/>
      </c>
      <c r="AM25" s="93">
        <f t="shared" si="4"/>
      </c>
      <c r="AN25" s="93">
        <f t="shared" si="5"/>
      </c>
      <c r="AO25" s="93">
        <f t="shared" si="6"/>
      </c>
      <c r="AP25" s="93">
        <f t="shared" si="7"/>
      </c>
      <c r="AQ25" s="93">
        <f t="shared" si="8"/>
      </c>
      <c r="AR25" s="93">
        <f t="shared" si="9"/>
      </c>
      <c r="AS25" s="93">
        <f t="shared" si="10"/>
      </c>
      <c r="AT25" s="94">
        <f t="shared" si="11"/>
      </c>
      <c r="AU25" s="94">
        <f t="shared" si="12"/>
      </c>
      <c r="AV25" s="93">
        <f t="shared" si="13"/>
      </c>
      <c r="AW25" s="94">
        <f t="shared" si="14"/>
      </c>
      <c r="AX25" s="94">
        <f t="shared" si="15"/>
      </c>
      <c r="AY25" s="94">
        <f t="shared" si="16"/>
      </c>
      <c r="AZ25" s="94">
        <f t="shared" si="17"/>
      </c>
      <c r="BA25" s="94">
        <f t="shared" si="18"/>
      </c>
      <c r="BB25" s="94">
        <f t="shared" si="19"/>
      </c>
    </row>
    <row r="26" spans="1:54" ht="15.75" customHeight="1">
      <c r="A26" s="9" t="s">
        <v>123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91">
        <f t="shared" si="0"/>
      </c>
      <c r="AJ26" s="92">
        <f t="shared" si="1"/>
      </c>
      <c r="AK26" s="93">
        <f t="shared" si="2"/>
      </c>
      <c r="AL26" s="93">
        <f t="shared" si="3"/>
      </c>
      <c r="AM26" s="93">
        <f t="shared" si="4"/>
      </c>
      <c r="AN26" s="93">
        <f t="shared" si="5"/>
      </c>
      <c r="AO26" s="93">
        <f t="shared" si="6"/>
      </c>
      <c r="AP26" s="93">
        <f t="shared" si="7"/>
      </c>
      <c r="AQ26" s="93">
        <f t="shared" si="8"/>
      </c>
      <c r="AR26" s="93">
        <f t="shared" si="9"/>
      </c>
      <c r="AS26" s="93">
        <f t="shared" si="10"/>
      </c>
      <c r="AT26" s="94">
        <f t="shared" si="11"/>
      </c>
      <c r="AU26" s="94">
        <f t="shared" si="12"/>
      </c>
      <c r="AV26" s="93">
        <f t="shared" si="13"/>
      </c>
      <c r="AW26" s="94">
        <f t="shared" si="14"/>
      </c>
      <c r="AX26" s="94">
        <f t="shared" si="15"/>
      </c>
      <c r="AY26" s="94">
        <f t="shared" si="16"/>
      </c>
      <c r="AZ26" s="94">
        <f t="shared" si="17"/>
      </c>
      <c r="BA26" s="94">
        <f t="shared" si="18"/>
      </c>
      <c r="BB26" s="94">
        <f t="shared" si="19"/>
      </c>
    </row>
    <row r="27" spans="1:54" ht="15.75" customHeight="1">
      <c r="A27" s="9" t="s">
        <v>124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91">
        <f t="shared" si="0"/>
      </c>
      <c r="AJ27" s="92">
        <f t="shared" si="1"/>
      </c>
      <c r="AK27" s="93">
        <f t="shared" si="2"/>
      </c>
      <c r="AL27" s="93">
        <f t="shared" si="3"/>
      </c>
      <c r="AM27" s="93">
        <f t="shared" si="4"/>
      </c>
      <c r="AN27" s="93">
        <f t="shared" si="5"/>
      </c>
      <c r="AO27" s="93">
        <f t="shared" si="6"/>
      </c>
      <c r="AP27" s="93">
        <f t="shared" si="7"/>
      </c>
      <c r="AQ27" s="93">
        <f t="shared" si="8"/>
      </c>
      <c r="AR27" s="93">
        <f t="shared" si="9"/>
      </c>
      <c r="AS27" s="93">
        <f t="shared" si="10"/>
      </c>
      <c r="AT27" s="94">
        <f t="shared" si="11"/>
      </c>
      <c r="AU27" s="94">
        <f t="shared" si="12"/>
      </c>
      <c r="AV27" s="93">
        <f t="shared" si="13"/>
      </c>
      <c r="AW27" s="94">
        <f t="shared" si="14"/>
      </c>
      <c r="AX27" s="94">
        <f t="shared" si="15"/>
      </c>
      <c r="AY27" s="94">
        <f t="shared" si="16"/>
      </c>
      <c r="AZ27" s="94">
        <f t="shared" si="17"/>
      </c>
      <c r="BA27" s="94">
        <f t="shared" si="18"/>
      </c>
      <c r="BB27" s="94">
        <f t="shared" si="19"/>
      </c>
    </row>
    <row r="28" spans="1:54" ht="15.75" customHeight="1">
      <c r="A28" s="9" t="s">
        <v>125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91">
        <f t="shared" si="0"/>
      </c>
      <c r="AJ28" s="92">
        <f t="shared" si="1"/>
      </c>
      <c r="AK28" s="93">
        <f t="shared" si="2"/>
      </c>
      <c r="AL28" s="93">
        <f t="shared" si="3"/>
      </c>
      <c r="AM28" s="93">
        <f t="shared" si="4"/>
      </c>
      <c r="AN28" s="93">
        <f t="shared" si="5"/>
      </c>
      <c r="AO28" s="93">
        <f t="shared" si="6"/>
      </c>
      <c r="AP28" s="93">
        <f t="shared" si="7"/>
      </c>
      <c r="AQ28" s="93">
        <f t="shared" si="8"/>
      </c>
      <c r="AR28" s="93">
        <f t="shared" si="9"/>
      </c>
      <c r="AS28" s="93">
        <f t="shared" si="10"/>
      </c>
      <c r="AT28" s="94">
        <f t="shared" si="11"/>
      </c>
      <c r="AU28" s="94">
        <f t="shared" si="12"/>
      </c>
      <c r="AV28" s="93">
        <f t="shared" si="13"/>
      </c>
      <c r="AW28" s="94">
        <f t="shared" si="14"/>
      </c>
      <c r="AX28" s="94">
        <f t="shared" si="15"/>
      </c>
      <c r="AY28" s="94">
        <f t="shared" si="16"/>
      </c>
      <c r="AZ28" s="94">
        <f t="shared" si="17"/>
      </c>
      <c r="BA28" s="94">
        <f t="shared" si="18"/>
      </c>
      <c r="BB28" s="94">
        <f t="shared" si="19"/>
      </c>
    </row>
    <row r="29" spans="1:54" ht="15.75" customHeight="1">
      <c r="A29" s="9" t="s">
        <v>126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91">
        <f t="shared" si="0"/>
      </c>
      <c r="AJ29" s="92">
        <f t="shared" si="1"/>
      </c>
      <c r="AK29" s="93">
        <f t="shared" si="2"/>
      </c>
      <c r="AL29" s="93">
        <f t="shared" si="3"/>
      </c>
      <c r="AM29" s="93">
        <f t="shared" si="4"/>
      </c>
      <c r="AN29" s="93">
        <f t="shared" si="5"/>
      </c>
      <c r="AO29" s="93">
        <f t="shared" si="6"/>
      </c>
      <c r="AP29" s="93">
        <f t="shared" si="7"/>
      </c>
      <c r="AQ29" s="93">
        <f t="shared" si="8"/>
      </c>
      <c r="AR29" s="93">
        <f t="shared" si="9"/>
      </c>
      <c r="AS29" s="93">
        <f t="shared" si="10"/>
      </c>
      <c r="AT29" s="94">
        <f t="shared" si="11"/>
      </c>
      <c r="AU29" s="94">
        <f t="shared" si="12"/>
      </c>
      <c r="AV29" s="93">
        <f t="shared" si="13"/>
      </c>
      <c r="AW29" s="94">
        <f t="shared" si="14"/>
      </c>
      <c r="AX29" s="94">
        <f t="shared" si="15"/>
      </c>
      <c r="AY29" s="94">
        <f t="shared" si="16"/>
      </c>
      <c r="AZ29" s="94">
        <f t="shared" si="17"/>
      </c>
      <c r="BA29" s="94">
        <f t="shared" si="18"/>
      </c>
      <c r="BB29" s="94">
        <f t="shared" si="19"/>
      </c>
    </row>
    <row r="30" spans="1:54" ht="15.75" customHeight="1">
      <c r="A30" s="9" t="s">
        <v>127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91">
        <f t="shared" si="0"/>
      </c>
      <c r="AJ30" s="92">
        <f t="shared" si="1"/>
      </c>
      <c r="AK30" s="93">
        <f t="shared" si="2"/>
      </c>
      <c r="AL30" s="93">
        <f t="shared" si="3"/>
      </c>
      <c r="AM30" s="93">
        <f t="shared" si="4"/>
      </c>
      <c r="AN30" s="93">
        <f t="shared" si="5"/>
      </c>
      <c r="AO30" s="93">
        <f t="shared" si="6"/>
      </c>
      <c r="AP30" s="93">
        <f t="shared" si="7"/>
      </c>
      <c r="AQ30" s="93">
        <f t="shared" si="8"/>
      </c>
      <c r="AR30" s="93">
        <f t="shared" si="9"/>
      </c>
      <c r="AS30" s="93">
        <f t="shared" si="10"/>
      </c>
      <c r="AT30" s="94">
        <f t="shared" si="11"/>
      </c>
      <c r="AU30" s="94">
        <f t="shared" si="12"/>
      </c>
      <c r="AV30" s="93">
        <f t="shared" si="13"/>
      </c>
      <c r="AW30" s="94">
        <f t="shared" si="14"/>
      </c>
      <c r="AX30" s="94">
        <f t="shared" si="15"/>
      </c>
      <c r="AY30" s="94">
        <f t="shared" si="16"/>
      </c>
      <c r="AZ30" s="94">
        <f t="shared" si="17"/>
      </c>
      <c r="BA30" s="94">
        <f t="shared" si="18"/>
      </c>
      <c r="BB30" s="94">
        <f t="shared" si="19"/>
      </c>
    </row>
    <row r="31" spans="1:54" ht="15.75" customHeight="1">
      <c r="A31" s="9" t="s">
        <v>128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91">
        <f t="shared" si="0"/>
      </c>
      <c r="AJ31" s="92">
        <f t="shared" si="1"/>
      </c>
      <c r="AK31" s="93">
        <f t="shared" si="2"/>
      </c>
      <c r="AL31" s="93">
        <f t="shared" si="3"/>
      </c>
      <c r="AM31" s="93">
        <f t="shared" si="4"/>
      </c>
      <c r="AN31" s="93">
        <f t="shared" si="5"/>
      </c>
      <c r="AO31" s="93">
        <f t="shared" si="6"/>
      </c>
      <c r="AP31" s="93">
        <f t="shared" si="7"/>
      </c>
      <c r="AQ31" s="93">
        <f t="shared" si="8"/>
      </c>
      <c r="AR31" s="93">
        <f t="shared" si="9"/>
      </c>
      <c r="AS31" s="93">
        <f t="shared" si="10"/>
      </c>
      <c r="AT31" s="94">
        <f t="shared" si="11"/>
      </c>
      <c r="AU31" s="94">
        <f t="shared" si="12"/>
      </c>
      <c r="AV31" s="93">
        <f t="shared" si="13"/>
      </c>
      <c r="AW31" s="94">
        <f t="shared" si="14"/>
      </c>
      <c r="AX31" s="94">
        <f t="shared" si="15"/>
      </c>
      <c r="AY31" s="94">
        <f t="shared" si="16"/>
      </c>
      <c r="AZ31" s="94">
        <f t="shared" si="17"/>
      </c>
      <c r="BA31" s="94">
        <f t="shared" si="18"/>
      </c>
      <c r="BB31" s="94">
        <f t="shared" si="19"/>
      </c>
    </row>
    <row r="32" spans="1:54" ht="15.75" customHeight="1">
      <c r="A32" s="9" t="s">
        <v>129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91">
        <f t="shared" si="0"/>
      </c>
      <c r="AJ32" s="92">
        <f t="shared" si="1"/>
      </c>
      <c r="AK32" s="93">
        <f t="shared" si="2"/>
      </c>
      <c r="AL32" s="93">
        <f t="shared" si="3"/>
      </c>
      <c r="AM32" s="93">
        <f t="shared" si="4"/>
      </c>
      <c r="AN32" s="93">
        <f t="shared" si="5"/>
      </c>
      <c r="AO32" s="93">
        <f t="shared" si="6"/>
      </c>
      <c r="AP32" s="93">
        <f t="shared" si="7"/>
      </c>
      <c r="AQ32" s="93">
        <f t="shared" si="8"/>
      </c>
      <c r="AR32" s="93">
        <f t="shared" si="9"/>
      </c>
      <c r="AS32" s="93">
        <f t="shared" si="10"/>
      </c>
      <c r="AT32" s="94">
        <f t="shared" si="11"/>
      </c>
      <c r="AU32" s="94">
        <f t="shared" si="12"/>
      </c>
      <c r="AV32" s="93">
        <f t="shared" si="13"/>
      </c>
      <c r="AW32" s="94">
        <f t="shared" si="14"/>
      </c>
      <c r="AX32" s="94">
        <f t="shared" si="15"/>
      </c>
      <c r="AY32" s="94">
        <f t="shared" si="16"/>
      </c>
      <c r="AZ32" s="94">
        <f t="shared" si="17"/>
      </c>
      <c r="BA32" s="94">
        <f t="shared" si="18"/>
      </c>
      <c r="BB32" s="94">
        <f t="shared" si="19"/>
      </c>
    </row>
    <row r="33" spans="1:54" ht="15.75" customHeight="1">
      <c r="A33" s="9" t="s">
        <v>130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91">
        <f t="shared" si="0"/>
      </c>
      <c r="AJ33" s="92">
        <f t="shared" si="1"/>
      </c>
      <c r="AK33" s="93">
        <f t="shared" si="2"/>
      </c>
      <c r="AL33" s="93">
        <f t="shared" si="3"/>
      </c>
      <c r="AM33" s="93">
        <f t="shared" si="4"/>
      </c>
      <c r="AN33" s="93">
        <f t="shared" si="5"/>
      </c>
      <c r="AO33" s="93">
        <f t="shared" si="6"/>
      </c>
      <c r="AP33" s="93">
        <f t="shared" si="7"/>
      </c>
      <c r="AQ33" s="93">
        <f t="shared" si="8"/>
      </c>
      <c r="AR33" s="93">
        <f t="shared" si="9"/>
      </c>
      <c r="AS33" s="93">
        <f t="shared" si="10"/>
      </c>
      <c r="AT33" s="94">
        <f t="shared" si="11"/>
      </c>
      <c r="AU33" s="94">
        <f t="shared" si="12"/>
      </c>
      <c r="AV33" s="93">
        <f t="shared" si="13"/>
      </c>
      <c r="AW33" s="94">
        <f t="shared" si="14"/>
      </c>
      <c r="AX33" s="94">
        <f t="shared" si="15"/>
      </c>
      <c r="AY33" s="94">
        <f t="shared" si="16"/>
      </c>
      <c r="AZ33" s="94">
        <f t="shared" si="17"/>
      </c>
      <c r="BA33" s="94">
        <f t="shared" si="18"/>
      </c>
      <c r="BB33" s="94">
        <f t="shared" si="19"/>
      </c>
    </row>
    <row r="34" spans="1:54" ht="15.75" customHeight="1">
      <c r="A34" s="9" t="s">
        <v>131</v>
      </c>
      <c r="B34" s="77"/>
      <c r="C34" s="77"/>
      <c r="D34" s="77"/>
      <c r="E34" s="77"/>
      <c r="F34" s="78"/>
      <c r="G34" s="78"/>
      <c r="H34" s="78"/>
      <c r="I34" s="77"/>
      <c r="J34" s="78"/>
      <c r="K34" s="78"/>
      <c r="L34" s="77"/>
      <c r="M34" s="77"/>
      <c r="N34" s="78"/>
      <c r="O34" s="78"/>
      <c r="P34" s="78"/>
      <c r="Q34" s="77"/>
      <c r="R34" s="79"/>
      <c r="S34" s="77"/>
      <c r="T34" s="77"/>
      <c r="U34" s="78"/>
      <c r="V34" s="77"/>
      <c r="W34" s="77"/>
      <c r="X34" s="77"/>
      <c r="Y34" s="77"/>
      <c r="Z34" s="78"/>
      <c r="AA34" s="80"/>
      <c r="AB34" s="80"/>
      <c r="AC34" s="80"/>
      <c r="AD34" s="80"/>
      <c r="AE34" s="80"/>
      <c r="AF34" s="80"/>
      <c r="AG34" s="80"/>
      <c r="AH34" s="80"/>
      <c r="AI34" s="91">
        <f t="shared" si="0"/>
      </c>
      <c r="AJ34" s="92">
        <f t="shared" si="1"/>
      </c>
      <c r="AK34" s="93">
        <f t="shared" si="2"/>
      </c>
      <c r="AL34" s="93">
        <f t="shared" si="3"/>
      </c>
      <c r="AM34" s="93">
        <f t="shared" si="4"/>
      </c>
      <c r="AN34" s="93">
        <f t="shared" si="5"/>
      </c>
      <c r="AO34" s="93">
        <f t="shared" si="6"/>
      </c>
      <c r="AP34" s="93">
        <f t="shared" si="7"/>
      </c>
      <c r="AQ34" s="93">
        <f t="shared" si="8"/>
      </c>
      <c r="AR34" s="93">
        <f t="shared" si="9"/>
      </c>
      <c r="AS34" s="93">
        <f t="shared" si="10"/>
      </c>
      <c r="AT34" s="94">
        <f t="shared" si="11"/>
      </c>
      <c r="AU34" s="94">
        <f t="shared" si="12"/>
      </c>
      <c r="AV34" s="93">
        <f t="shared" si="13"/>
      </c>
      <c r="AW34" s="94">
        <f t="shared" si="14"/>
      </c>
      <c r="AX34" s="94">
        <f t="shared" si="15"/>
      </c>
      <c r="AY34" s="94">
        <f t="shared" si="16"/>
      </c>
      <c r="AZ34" s="94">
        <f t="shared" si="17"/>
      </c>
      <c r="BA34" s="94">
        <f t="shared" si="18"/>
      </c>
      <c r="BB34" s="94">
        <f t="shared" si="19"/>
      </c>
    </row>
    <row r="35" spans="1:54" ht="15.75" customHeight="1">
      <c r="A35" s="9" t="s">
        <v>132</v>
      </c>
      <c r="B35" s="81"/>
      <c r="C35" s="81"/>
      <c r="D35" s="81"/>
      <c r="E35" s="81"/>
      <c r="F35" s="82"/>
      <c r="G35" s="82"/>
      <c r="H35" s="82"/>
      <c r="I35" s="77"/>
      <c r="J35" s="82"/>
      <c r="K35" s="82"/>
      <c r="L35" s="77"/>
      <c r="M35" s="81"/>
      <c r="N35" s="82"/>
      <c r="O35" s="82"/>
      <c r="P35" s="82"/>
      <c r="Q35" s="77"/>
      <c r="R35" s="79"/>
      <c r="S35" s="77"/>
      <c r="T35" s="77"/>
      <c r="U35" s="82"/>
      <c r="V35" s="77"/>
      <c r="W35" s="77"/>
      <c r="X35" s="77"/>
      <c r="Y35" s="81"/>
      <c r="Z35" s="82"/>
      <c r="AA35" s="83"/>
      <c r="AB35" s="83"/>
      <c r="AC35" s="83"/>
      <c r="AD35" s="83"/>
      <c r="AE35" s="83"/>
      <c r="AF35" s="83"/>
      <c r="AG35" s="83"/>
      <c r="AH35" s="83"/>
      <c r="AI35" s="91">
        <f t="shared" si="0"/>
      </c>
      <c r="AJ35" s="92">
        <f t="shared" si="1"/>
      </c>
      <c r="AK35" s="93">
        <f t="shared" si="2"/>
      </c>
      <c r="AL35" s="93">
        <f t="shared" si="3"/>
      </c>
      <c r="AM35" s="93">
        <f t="shared" si="4"/>
      </c>
      <c r="AN35" s="93">
        <f t="shared" si="5"/>
      </c>
      <c r="AO35" s="93">
        <f t="shared" si="6"/>
      </c>
      <c r="AP35" s="93">
        <f t="shared" si="7"/>
      </c>
      <c r="AQ35" s="93">
        <f t="shared" si="8"/>
      </c>
      <c r="AR35" s="93">
        <f t="shared" si="9"/>
      </c>
      <c r="AS35" s="93">
        <f t="shared" si="10"/>
      </c>
      <c r="AT35" s="94">
        <f t="shared" si="11"/>
      </c>
      <c r="AU35" s="94">
        <f t="shared" si="12"/>
      </c>
      <c r="AV35" s="93">
        <f t="shared" si="13"/>
      </c>
      <c r="AW35" s="94">
        <f t="shared" si="14"/>
      </c>
      <c r="AX35" s="94">
        <f t="shared" si="15"/>
      </c>
      <c r="AY35" s="94">
        <f t="shared" si="16"/>
      </c>
      <c r="AZ35" s="94">
        <f t="shared" si="17"/>
      </c>
      <c r="BA35" s="94">
        <f t="shared" si="18"/>
      </c>
      <c r="BB35" s="94">
        <f t="shared" si="19"/>
      </c>
    </row>
    <row r="36" spans="1:54" ht="15.75" customHeight="1">
      <c r="A36" s="7" t="s">
        <v>10</v>
      </c>
      <c r="B36" s="81"/>
      <c r="C36" s="81"/>
      <c r="D36" s="81"/>
      <c r="E36" s="81"/>
      <c r="F36" s="82"/>
      <c r="G36" s="82"/>
      <c r="H36" s="82"/>
      <c r="I36" s="77"/>
      <c r="J36" s="82"/>
      <c r="K36" s="82"/>
      <c r="L36" s="77"/>
      <c r="M36" s="81"/>
      <c r="N36" s="82"/>
      <c r="O36" s="82"/>
      <c r="P36" s="82"/>
      <c r="Q36" s="77"/>
      <c r="R36" s="79"/>
      <c r="S36" s="77"/>
      <c r="T36" s="77"/>
      <c r="U36" s="82"/>
      <c r="V36" s="77"/>
      <c r="W36" s="77"/>
      <c r="X36" s="77"/>
      <c r="Y36" s="81"/>
      <c r="Z36" s="82"/>
      <c r="AA36" s="83"/>
      <c r="AB36" s="83"/>
      <c r="AC36" s="83"/>
      <c r="AD36" s="83"/>
      <c r="AE36" s="83"/>
      <c r="AF36" s="83"/>
      <c r="AG36" s="83"/>
      <c r="AH36" s="83"/>
      <c r="AI36" s="91">
        <f t="shared" si="0"/>
      </c>
      <c r="AJ36" s="92">
        <f t="shared" si="1"/>
      </c>
      <c r="AK36" s="93">
        <f t="shared" si="2"/>
      </c>
      <c r="AL36" s="93">
        <f t="shared" si="3"/>
      </c>
      <c r="AM36" s="93">
        <f t="shared" si="4"/>
      </c>
      <c r="AN36" s="93">
        <f t="shared" si="5"/>
      </c>
      <c r="AO36" s="93">
        <f t="shared" si="6"/>
      </c>
      <c r="AP36" s="93">
        <f t="shared" si="7"/>
      </c>
      <c r="AQ36" s="93">
        <f t="shared" si="8"/>
      </c>
      <c r="AR36" s="93">
        <f t="shared" si="9"/>
      </c>
      <c r="AS36" s="93">
        <f t="shared" si="10"/>
      </c>
      <c r="AT36" s="94">
        <f t="shared" si="11"/>
      </c>
      <c r="AU36" s="94">
        <f t="shared" si="12"/>
      </c>
      <c r="AV36" s="93">
        <f t="shared" si="13"/>
      </c>
      <c r="AW36" s="94">
        <f t="shared" si="14"/>
      </c>
      <c r="AX36" s="94">
        <f t="shared" si="15"/>
      </c>
      <c r="AY36" s="94">
        <f t="shared" si="16"/>
      </c>
      <c r="AZ36" s="94">
        <f t="shared" si="17"/>
      </c>
      <c r="BA36" s="94">
        <f t="shared" si="18"/>
      </c>
      <c r="BB36" s="94">
        <f t="shared" si="19"/>
      </c>
    </row>
    <row r="37" spans="1:54" ht="15.75" customHeight="1">
      <c r="A37" s="7" t="s">
        <v>11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91">
        <f t="shared" si="0"/>
      </c>
      <c r="AJ37" s="92">
        <f t="shared" si="1"/>
      </c>
      <c r="AK37" s="93">
        <f t="shared" si="2"/>
      </c>
      <c r="AL37" s="93">
        <f t="shared" si="3"/>
      </c>
      <c r="AM37" s="93">
        <f t="shared" si="4"/>
      </c>
      <c r="AN37" s="93">
        <f t="shared" si="5"/>
      </c>
      <c r="AO37" s="93">
        <f t="shared" si="6"/>
      </c>
      <c r="AP37" s="93">
        <f t="shared" si="7"/>
      </c>
      <c r="AQ37" s="93">
        <f t="shared" si="8"/>
      </c>
      <c r="AR37" s="93">
        <f t="shared" si="9"/>
      </c>
      <c r="AS37" s="93">
        <f t="shared" si="10"/>
      </c>
      <c r="AT37" s="94">
        <f t="shared" si="11"/>
      </c>
      <c r="AU37" s="94">
        <f t="shared" si="12"/>
      </c>
      <c r="AV37" s="93">
        <f t="shared" si="13"/>
      </c>
      <c r="AW37" s="94">
        <f t="shared" si="14"/>
      </c>
      <c r="AX37" s="94">
        <f t="shared" si="15"/>
      </c>
      <c r="AY37" s="94">
        <f t="shared" si="16"/>
      </c>
      <c r="AZ37" s="94">
        <f t="shared" si="17"/>
      </c>
      <c r="BA37" s="94">
        <f t="shared" si="18"/>
      </c>
      <c r="BB37" s="94">
        <f t="shared" si="19"/>
      </c>
    </row>
    <row r="38" spans="1:54" ht="15.75" customHeight="1">
      <c r="A38" s="7" t="s">
        <v>12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91">
        <f t="shared" si="0"/>
      </c>
      <c r="AJ38" s="92">
        <f t="shared" si="1"/>
      </c>
      <c r="AK38" s="93">
        <f t="shared" si="2"/>
      </c>
      <c r="AL38" s="93">
        <f t="shared" si="3"/>
      </c>
      <c r="AM38" s="93">
        <f t="shared" si="4"/>
      </c>
      <c r="AN38" s="93">
        <f t="shared" si="5"/>
      </c>
      <c r="AO38" s="93">
        <f t="shared" si="6"/>
      </c>
      <c r="AP38" s="93">
        <f t="shared" si="7"/>
      </c>
      <c r="AQ38" s="93">
        <f t="shared" si="8"/>
      </c>
      <c r="AR38" s="93">
        <f t="shared" si="9"/>
      </c>
      <c r="AS38" s="93">
        <f t="shared" si="10"/>
      </c>
      <c r="AT38" s="94">
        <f t="shared" si="11"/>
      </c>
      <c r="AU38" s="94">
        <f t="shared" si="12"/>
      </c>
      <c r="AV38" s="93">
        <f t="shared" si="13"/>
      </c>
      <c r="AW38" s="94">
        <f t="shared" si="14"/>
      </c>
      <c r="AX38" s="94">
        <f t="shared" si="15"/>
      </c>
      <c r="AY38" s="94">
        <f t="shared" si="16"/>
      </c>
      <c r="AZ38" s="94">
        <f t="shared" si="17"/>
      </c>
      <c r="BA38" s="94">
        <f t="shared" si="18"/>
      </c>
      <c r="BB38" s="94">
        <f t="shared" si="19"/>
      </c>
    </row>
    <row r="39" spans="1:54" ht="15.75" customHeight="1">
      <c r="A39" s="7" t="s">
        <v>13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91">
        <f t="shared" si="0"/>
      </c>
      <c r="AJ39" s="92">
        <f t="shared" si="1"/>
      </c>
      <c r="AK39" s="93">
        <f t="shared" si="2"/>
      </c>
      <c r="AL39" s="93">
        <f t="shared" si="3"/>
      </c>
      <c r="AM39" s="93">
        <f t="shared" si="4"/>
      </c>
      <c r="AN39" s="93">
        <f t="shared" si="5"/>
      </c>
      <c r="AO39" s="93">
        <f t="shared" si="6"/>
      </c>
      <c r="AP39" s="93">
        <f t="shared" si="7"/>
      </c>
      <c r="AQ39" s="93">
        <f t="shared" si="8"/>
      </c>
      <c r="AR39" s="93">
        <f t="shared" si="9"/>
      </c>
      <c r="AS39" s="93">
        <f t="shared" si="10"/>
      </c>
      <c r="AT39" s="94">
        <f t="shared" si="11"/>
      </c>
      <c r="AU39" s="94">
        <f t="shared" si="12"/>
      </c>
      <c r="AV39" s="93">
        <f t="shared" si="13"/>
      </c>
      <c r="AW39" s="94">
        <f t="shared" si="14"/>
      </c>
      <c r="AX39" s="94">
        <f t="shared" si="15"/>
      </c>
      <c r="AY39" s="94">
        <f t="shared" si="16"/>
      </c>
      <c r="AZ39" s="94">
        <f t="shared" si="17"/>
      </c>
      <c r="BA39" s="94">
        <f t="shared" si="18"/>
      </c>
      <c r="BB39" s="94">
        <f t="shared" si="19"/>
      </c>
    </row>
    <row r="40" spans="1:54" ht="15.75" customHeight="1">
      <c r="A40" s="7" t="s">
        <v>14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91">
        <f t="shared" si="0"/>
      </c>
      <c r="AJ40" s="92">
        <f t="shared" si="1"/>
      </c>
      <c r="AK40" s="93">
        <f t="shared" si="2"/>
      </c>
      <c r="AL40" s="93">
        <f t="shared" si="3"/>
      </c>
      <c r="AM40" s="93">
        <f t="shared" si="4"/>
      </c>
      <c r="AN40" s="93">
        <f t="shared" si="5"/>
      </c>
      <c r="AO40" s="93">
        <f t="shared" si="6"/>
      </c>
      <c r="AP40" s="93">
        <f t="shared" si="7"/>
      </c>
      <c r="AQ40" s="93">
        <f t="shared" si="8"/>
      </c>
      <c r="AR40" s="93">
        <f t="shared" si="9"/>
      </c>
      <c r="AS40" s="93">
        <f t="shared" si="10"/>
      </c>
      <c r="AT40" s="94">
        <f t="shared" si="11"/>
      </c>
      <c r="AU40" s="94">
        <f t="shared" si="12"/>
      </c>
      <c r="AV40" s="93">
        <f t="shared" si="13"/>
      </c>
      <c r="AW40" s="94">
        <f t="shared" si="14"/>
      </c>
      <c r="AX40" s="94">
        <f t="shared" si="15"/>
      </c>
      <c r="AY40" s="94">
        <f t="shared" si="16"/>
      </c>
      <c r="AZ40" s="94">
        <f t="shared" si="17"/>
      </c>
      <c r="BA40" s="94">
        <f t="shared" si="18"/>
      </c>
      <c r="BB40" s="94">
        <f t="shared" si="19"/>
      </c>
    </row>
    <row r="41" spans="1:54" ht="15.75" customHeight="1">
      <c r="A41" s="7" t="s">
        <v>15</v>
      </c>
      <c r="B41" s="77"/>
      <c r="C41" s="77"/>
      <c r="D41" s="77"/>
      <c r="E41" s="77"/>
      <c r="F41" s="78"/>
      <c r="G41" s="78"/>
      <c r="H41" s="78"/>
      <c r="I41" s="77"/>
      <c r="J41" s="78"/>
      <c r="K41" s="78"/>
      <c r="L41" s="77"/>
      <c r="M41" s="77"/>
      <c r="N41" s="78"/>
      <c r="O41" s="78"/>
      <c r="P41" s="78"/>
      <c r="Q41" s="77"/>
      <c r="R41" s="79"/>
      <c r="S41" s="77"/>
      <c r="T41" s="77"/>
      <c r="U41" s="78"/>
      <c r="V41" s="77"/>
      <c r="W41" s="77"/>
      <c r="X41" s="77"/>
      <c r="Y41" s="77"/>
      <c r="Z41" s="78"/>
      <c r="AA41" s="80"/>
      <c r="AB41" s="80"/>
      <c r="AC41" s="80"/>
      <c r="AD41" s="80"/>
      <c r="AE41" s="80"/>
      <c r="AF41" s="80"/>
      <c r="AG41" s="80"/>
      <c r="AH41" s="80"/>
      <c r="AI41" s="91">
        <f t="shared" si="0"/>
      </c>
      <c r="AJ41" s="92">
        <f t="shared" si="1"/>
      </c>
      <c r="AK41" s="93">
        <f t="shared" si="2"/>
      </c>
      <c r="AL41" s="93">
        <f t="shared" si="3"/>
      </c>
      <c r="AM41" s="93">
        <f t="shared" si="4"/>
      </c>
      <c r="AN41" s="93">
        <f t="shared" si="5"/>
      </c>
      <c r="AO41" s="93">
        <f t="shared" si="6"/>
      </c>
      <c r="AP41" s="93">
        <f t="shared" si="7"/>
      </c>
      <c r="AQ41" s="93">
        <f t="shared" si="8"/>
      </c>
      <c r="AR41" s="93">
        <f t="shared" si="9"/>
      </c>
      <c r="AS41" s="93">
        <f t="shared" si="10"/>
      </c>
      <c r="AT41" s="94">
        <f t="shared" si="11"/>
      </c>
      <c r="AU41" s="94">
        <f t="shared" si="12"/>
      </c>
      <c r="AV41" s="93">
        <f t="shared" si="13"/>
      </c>
      <c r="AW41" s="94">
        <f t="shared" si="14"/>
      </c>
      <c r="AX41" s="94">
        <f t="shared" si="15"/>
      </c>
      <c r="AY41" s="94">
        <f t="shared" si="16"/>
      </c>
      <c r="AZ41" s="94">
        <f t="shared" si="17"/>
      </c>
      <c r="BA41" s="94">
        <f t="shared" si="18"/>
      </c>
      <c r="BB41" s="94">
        <f t="shared" si="19"/>
      </c>
    </row>
    <row r="42" spans="1:54" ht="15.75" customHeight="1">
      <c r="A42" s="7" t="s">
        <v>16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91">
        <f t="shared" si="0"/>
      </c>
      <c r="AJ42" s="92">
        <f t="shared" si="1"/>
      </c>
      <c r="AK42" s="93">
        <f t="shared" si="2"/>
      </c>
      <c r="AL42" s="93">
        <f t="shared" si="3"/>
      </c>
      <c r="AM42" s="93">
        <f t="shared" si="4"/>
      </c>
      <c r="AN42" s="93">
        <f t="shared" si="5"/>
      </c>
      <c r="AO42" s="93">
        <f t="shared" si="6"/>
      </c>
      <c r="AP42" s="93">
        <f t="shared" si="7"/>
      </c>
      <c r="AQ42" s="93">
        <f t="shared" si="8"/>
      </c>
      <c r="AR42" s="93">
        <f t="shared" si="9"/>
      </c>
      <c r="AS42" s="93">
        <f t="shared" si="10"/>
      </c>
      <c r="AT42" s="94">
        <f t="shared" si="11"/>
      </c>
      <c r="AU42" s="94">
        <f t="shared" si="12"/>
      </c>
      <c r="AV42" s="93">
        <f t="shared" si="13"/>
      </c>
      <c r="AW42" s="94">
        <f t="shared" si="14"/>
      </c>
      <c r="AX42" s="94">
        <f t="shared" si="15"/>
      </c>
      <c r="AY42" s="94">
        <f t="shared" si="16"/>
      </c>
      <c r="AZ42" s="94">
        <f t="shared" si="17"/>
      </c>
      <c r="BA42" s="94">
        <f t="shared" si="18"/>
      </c>
      <c r="BB42" s="94">
        <f t="shared" si="19"/>
      </c>
    </row>
    <row r="43" spans="1:54" ht="15.75" customHeight="1">
      <c r="A43" s="7" t="s">
        <v>17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91">
        <f t="shared" si="0"/>
      </c>
      <c r="AJ43" s="92">
        <f t="shared" si="1"/>
      </c>
      <c r="AK43" s="93">
        <f t="shared" si="2"/>
      </c>
      <c r="AL43" s="93">
        <f t="shared" si="3"/>
      </c>
      <c r="AM43" s="93">
        <f t="shared" si="4"/>
      </c>
      <c r="AN43" s="93">
        <f t="shared" si="5"/>
      </c>
      <c r="AO43" s="93">
        <f t="shared" si="6"/>
      </c>
      <c r="AP43" s="93">
        <f t="shared" si="7"/>
      </c>
      <c r="AQ43" s="93">
        <f t="shared" si="8"/>
      </c>
      <c r="AR43" s="93">
        <f t="shared" si="9"/>
      </c>
      <c r="AS43" s="93">
        <f t="shared" si="10"/>
      </c>
      <c r="AT43" s="94">
        <f t="shared" si="11"/>
      </c>
      <c r="AU43" s="94">
        <f t="shared" si="12"/>
      </c>
      <c r="AV43" s="93">
        <f t="shared" si="13"/>
      </c>
      <c r="AW43" s="94">
        <f t="shared" si="14"/>
      </c>
      <c r="AX43" s="94">
        <f t="shared" si="15"/>
      </c>
      <c r="AY43" s="94">
        <f t="shared" si="16"/>
      </c>
      <c r="AZ43" s="94">
        <f t="shared" si="17"/>
      </c>
      <c r="BA43" s="94">
        <f t="shared" si="18"/>
      </c>
      <c r="BB43" s="94">
        <f t="shared" si="19"/>
      </c>
    </row>
    <row r="44" spans="1:54" ht="15.75" customHeight="1">
      <c r="A44" s="7" t="s">
        <v>18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91">
        <f t="shared" si="0"/>
      </c>
      <c r="AJ44" s="92">
        <f t="shared" si="1"/>
      </c>
      <c r="AK44" s="93">
        <f t="shared" si="2"/>
      </c>
      <c r="AL44" s="93">
        <f t="shared" si="3"/>
      </c>
      <c r="AM44" s="93">
        <f t="shared" si="4"/>
      </c>
      <c r="AN44" s="93">
        <f t="shared" si="5"/>
      </c>
      <c r="AO44" s="93">
        <f t="shared" si="6"/>
      </c>
      <c r="AP44" s="93">
        <f t="shared" si="7"/>
      </c>
      <c r="AQ44" s="93">
        <f t="shared" si="8"/>
      </c>
      <c r="AR44" s="93">
        <f t="shared" si="9"/>
      </c>
      <c r="AS44" s="93">
        <f t="shared" si="10"/>
      </c>
      <c r="AT44" s="94">
        <f t="shared" si="11"/>
      </c>
      <c r="AU44" s="94">
        <f t="shared" si="12"/>
      </c>
      <c r="AV44" s="93">
        <f t="shared" si="13"/>
      </c>
      <c r="AW44" s="94">
        <f t="shared" si="14"/>
      </c>
      <c r="AX44" s="94">
        <f t="shared" si="15"/>
      </c>
      <c r="AY44" s="94">
        <f t="shared" si="16"/>
      </c>
      <c r="AZ44" s="94">
        <f t="shared" si="17"/>
      </c>
      <c r="BA44" s="94">
        <f t="shared" si="18"/>
      </c>
      <c r="BB44" s="94">
        <f t="shared" si="19"/>
      </c>
    </row>
    <row r="45" spans="1:54" ht="15.75" customHeight="1">
      <c r="A45" s="7" t="s">
        <v>19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91">
        <f t="shared" si="0"/>
      </c>
      <c r="AJ45" s="92">
        <f t="shared" si="1"/>
      </c>
      <c r="AK45" s="93">
        <f t="shared" si="2"/>
      </c>
      <c r="AL45" s="93">
        <f t="shared" si="3"/>
      </c>
      <c r="AM45" s="93">
        <f t="shared" si="4"/>
      </c>
      <c r="AN45" s="93">
        <f t="shared" si="5"/>
      </c>
      <c r="AO45" s="93">
        <f t="shared" si="6"/>
      </c>
      <c r="AP45" s="93">
        <f t="shared" si="7"/>
      </c>
      <c r="AQ45" s="93">
        <f t="shared" si="8"/>
      </c>
      <c r="AR45" s="93">
        <f t="shared" si="9"/>
      </c>
      <c r="AS45" s="93">
        <f t="shared" si="10"/>
      </c>
      <c r="AT45" s="94">
        <f t="shared" si="11"/>
      </c>
      <c r="AU45" s="94">
        <f t="shared" si="12"/>
      </c>
      <c r="AV45" s="93">
        <f t="shared" si="13"/>
      </c>
      <c r="AW45" s="94">
        <f t="shared" si="14"/>
      </c>
      <c r="AX45" s="94">
        <f t="shared" si="15"/>
      </c>
      <c r="AY45" s="94">
        <f t="shared" si="16"/>
      </c>
      <c r="AZ45" s="94">
        <f t="shared" si="17"/>
      </c>
      <c r="BA45" s="94">
        <f t="shared" si="18"/>
      </c>
      <c r="BB45" s="94">
        <f t="shared" si="19"/>
      </c>
    </row>
    <row r="46" spans="1:54" ht="15.75" customHeight="1">
      <c r="A46" s="7" t="s">
        <v>20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91">
        <f t="shared" si="0"/>
      </c>
      <c r="AJ46" s="92">
        <f t="shared" si="1"/>
      </c>
      <c r="AK46" s="93">
        <f t="shared" si="2"/>
      </c>
      <c r="AL46" s="93">
        <f t="shared" si="3"/>
      </c>
      <c r="AM46" s="93">
        <f t="shared" si="4"/>
      </c>
      <c r="AN46" s="93">
        <f t="shared" si="5"/>
      </c>
      <c r="AO46" s="93">
        <f t="shared" si="6"/>
      </c>
      <c r="AP46" s="93">
        <f t="shared" si="7"/>
      </c>
      <c r="AQ46" s="93">
        <f t="shared" si="8"/>
      </c>
      <c r="AR46" s="93">
        <f t="shared" si="9"/>
      </c>
      <c r="AS46" s="93">
        <f t="shared" si="10"/>
      </c>
      <c r="AT46" s="94">
        <f t="shared" si="11"/>
      </c>
      <c r="AU46" s="94">
        <f t="shared" si="12"/>
      </c>
      <c r="AV46" s="93">
        <f t="shared" si="13"/>
      </c>
      <c r="AW46" s="94">
        <f t="shared" si="14"/>
      </c>
      <c r="AX46" s="94">
        <f t="shared" si="15"/>
      </c>
      <c r="AY46" s="94">
        <f t="shared" si="16"/>
      </c>
      <c r="AZ46" s="94">
        <f t="shared" si="17"/>
      </c>
      <c r="BA46" s="94">
        <f t="shared" si="18"/>
      </c>
      <c r="BB46" s="94">
        <f t="shared" si="19"/>
      </c>
    </row>
    <row r="47" spans="1:54" ht="15.75" customHeight="1">
      <c r="A47" s="7" t="s">
        <v>21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91">
        <f t="shared" si="0"/>
      </c>
      <c r="AJ47" s="92">
        <f t="shared" si="1"/>
      </c>
      <c r="AK47" s="93">
        <f t="shared" si="2"/>
      </c>
      <c r="AL47" s="93">
        <f t="shared" si="3"/>
      </c>
      <c r="AM47" s="93">
        <f t="shared" si="4"/>
      </c>
      <c r="AN47" s="93">
        <f t="shared" si="5"/>
      </c>
      <c r="AO47" s="93">
        <f t="shared" si="6"/>
      </c>
      <c r="AP47" s="93">
        <f t="shared" si="7"/>
      </c>
      <c r="AQ47" s="93">
        <f t="shared" si="8"/>
      </c>
      <c r="AR47" s="93">
        <f t="shared" si="9"/>
      </c>
      <c r="AS47" s="93">
        <f t="shared" si="10"/>
      </c>
      <c r="AT47" s="94">
        <f t="shared" si="11"/>
      </c>
      <c r="AU47" s="94">
        <f t="shared" si="12"/>
      </c>
      <c r="AV47" s="93">
        <f t="shared" si="13"/>
      </c>
      <c r="AW47" s="94">
        <f t="shared" si="14"/>
      </c>
      <c r="AX47" s="94">
        <f t="shared" si="15"/>
      </c>
      <c r="AY47" s="94">
        <f t="shared" si="16"/>
      </c>
      <c r="AZ47" s="94">
        <f t="shared" si="17"/>
      </c>
      <c r="BA47" s="94">
        <f t="shared" si="18"/>
      </c>
      <c r="BB47" s="94">
        <f t="shared" si="19"/>
      </c>
    </row>
    <row r="48" spans="1:54" ht="15.75" customHeight="1">
      <c r="A48" s="7" t="s">
        <v>22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91">
        <f t="shared" si="0"/>
      </c>
      <c r="AJ48" s="92">
        <f t="shared" si="1"/>
      </c>
      <c r="AK48" s="93">
        <f t="shared" si="2"/>
      </c>
      <c r="AL48" s="93">
        <f t="shared" si="3"/>
      </c>
      <c r="AM48" s="93">
        <f t="shared" si="4"/>
      </c>
      <c r="AN48" s="93">
        <f t="shared" si="5"/>
      </c>
      <c r="AO48" s="93">
        <f t="shared" si="6"/>
      </c>
      <c r="AP48" s="93">
        <f t="shared" si="7"/>
      </c>
      <c r="AQ48" s="93">
        <f t="shared" si="8"/>
      </c>
      <c r="AR48" s="93">
        <f t="shared" si="9"/>
      </c>
      <c r="AS48" s="93">
        <f t="shared" si="10"/>
      </c>
      <c r="AT48" s="94">
        <f t="shared" si="11"/>
      </c>
      <c r="AU48" s="94">
        <f t="shared" si="12"/>
      </c>
      <c r="AV48" s="93">
        <f t="shared" si="13"/>
      </c>
      <c r="AW48" s="94">
        <f t="shared" si="14"/>
      </c>
      <c r="AX48" s="94">
        <f t="shared" si="15"/>
      </c>
      <c r="AY48" s="94">
        <f t="shared" si="16"/>
      </c>
      <c r="AZ48" s="94">
        <f t="shared" si="17"/>
      </c>
      <c r="BA48" s="94">
        <f t="shared" si="18"/>
      </c>
      <c r="BB48" s="94">
        <f t="shared" si="19"/>
      </c>
    </row>
    <row r="49" spans="1:54" ht="15.75" customHeight="1">
      <c r="A49" s="7" t="s">
        <v>23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91">
        <f t="shared" si="0"/>
      </c>
      <c r="AJ49" s="92">
        <f t="shared" si="1"/>
      </c>
      <c r="AK49" s="93">
        <f t="shared" si="2"/>
      </c>
      <c r="AL49" s="93">
        <f t="shared" si="3"/>
      </c>
      <c r="AM49" s="93">
        <f t="shared" si="4"/>
      </c>
      <c r="AN49" s="93">
        <f t="shared" si="5"/>
      </c>
      <c r="AO49" s="93">
        <f t="shared" si="6"/>
      </c>
      <c r="AP49" s="93">
        <f t="shared" si="7"/>
      </c>
      <c r="AQ49" s="93">
        <f t="shared" si="8"/>
      </c>
      <c r="AR49" s="93">
        <f t="shared" si="9"/>
      </c>
      <c r="AS49" s="93">
        <f t="shared" si="10"/>
      </c>
      <c r="AT49" s="94">
        <f t="shared" si="11"/>
      </c>
      <c r="AU49" s="94">
        <f t="shared" si="12"/>
      </c>
      <c r="AV49" s="93">
        <f t="shared" si="13"/>
      </c>
      <c r="AW49" s="94">
        <f t="shared" si="14"/>
      </c>
      <c r="AX49" s="94">
        <f t="shared" si="15"/>
      </c>
      <c r="AY49" s="94">
        <f t="shared" si="16"/>
      </c>
      <c r="AZ49" s="94">
        <f t="shared" si="17"/>
      </c>
      <c r="BA49" s="94">
        <f t="shared" si="18"/>
      </c>
      <c r="BB49" s="94">
        <f t="shared" si="19"/>
      </c>
    </row>
    <row r="50" spans="1:54" ht="15.75" customHeight="1">
      <c r="A50" s="7" t="s">
        <v>24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91">
        <f t="shared" si="0"/>
      </c>
      <c r="AJ50" s="92">
        <f t="shared" si="1"/>
      </c>
      <c r="AK50" s="93">
        <f t="shared" si="2"/>
      </c>
      <c r="AL50" s="93">
        <f t="shared" si="3"/>
      </c>
      <c r="AM50" s="93">
        <f t="shared" si="4"/>
      </c>
      <c r="AN50" s="93">
        <f t="shared" si="5"/>
      </c>
      <c r="AO50" s="93">
        <f t="shared" si="6"/>
      </c>
      <c r="AP50" s="93">
        <f t="shared" si="7"/>
      </c>
      <c r="AQ50" s="93">
        <f t="shared" si="8"/>
      </c>
      <c r="AR50" s="93">
        <f t="shared" si="9"/>
      </c>
      <c r="AS50" s="93">
        <f t="shared" si="10"/>
      </c>
      <c r="AT50" s="94">
        <f t="shared" si="11"/>
      </c>
      <c r="AU50" s="94">
        <f t="shared" si="12"/>
      </c>
      <c r="AV50" s="93">
        <f t="shared" si="13"/>
      </c>
      <c r="AW50" s="94">
        <f t="shared" si="14"/>
      </c>
      <c r="AX50" s="94">
        <f t="shared" si="15"/>
      </c>
      <c r="AY50" s="94">
        <f t="shared" si="16"/>
      </c>
      <c r="AZ50" s="94">
        <f t="shared" si="17"/>
      </c>
      <c r="BA50" s="94">
        <f t="shared" si="18"/>
      </c>
      <c r="BB50" s="94">
        <f t="shared" si="19"/>
      </c>
    </row>
    <row r="51" spans="1:54" ht="15.75" customHeight="1">
      <c r="A51" s="7" t="s">
        <v>25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91">
        <f t="shared" si="0"/>
      </c>
      <c r="AJ51" s="92">
        <f t="shared" si="1"/>
      </c>
      <c r="AK51" s="93">
        <f t="shared" si="2"/>
      </c>
      <c r="AL51" s="93">
        <f t="shared" si="3"/>
      </c>
      <c r="AM51" s="93">
        <f t="shared" si="4"/>
      </c>
      <c r="AN51" s="93">
        <f t="shared" si="5"/>
      </c>
      <c r="AO51" s="93">
        <f t="shared" si="6"/>
      </c>
      <c r="AP51" s="93">
        <f t="shared" si="7"/>
      </c>
      <c r="AQ51" s="93">
        <f t="shared" si="8"/>
      </c>
      <c r="AR51" s="93">
        <f t="shared" si="9"/>
      </c>
      <c r="AS51" s="93">
        <f t="shared" si="10"/>
      </c>
      <c r="AT51" s="94">
        <f t="shared" si="11"/>
      </c>
      <c r="AU51" s="94">
        <f t="shared" si="12"/>
      </c>
      <c r="AV51" s="93">
        <f t="shared" si="13"/>
      </c>
      <c r="AW51" s="94">
        <f t="shared" si="14"/>
      </c>
      <c r="AX51" s="94">
        <f t="shared" si="15"/>
      </c>
      <c r="AY51" s="94">
        <f t="shared" si="16"/>
      </c>
      <c r="AZ51" s="94">
        <f t="shared" si="17"/>
      </c>
      <c r="BA51" s="94">
        <f t="shared" si="18"/>
      </c>
      <c r="BB51" s="94">
        <f t="shared" si="19"/>
      </c>
    </row>
    <row r="52" spans="1:54" ht="15.75" customHeight="1">
      <c r="A52" s="7" t="s">
        <v>26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91">
        <f t="shared" si="0"/>
      </c>
      <c r="AJ52" s="92">
        <f t="shared" si="1"/>
      </c>
      <c r="AK52" s="93">
        <f t="shared" si="2"/>
      </c>
      <c r="AL52" s="93">
        <f t="shared" si="3"/>
      </c>
      <c r="AM52" s="93">
        <f t="shared" si="4"/>
      </c>
      <c r="AN52" s="93">
        <f t="shared" si="5"/>
      </c>
      <c r="AO52" s="93">
        <f t="shared" si="6"/>
      </c>
      <c r="AP52" s="93">
        <f t="shared" si="7"/>
      </c>
      <c r="AQ52" s="93">
        <f t="shared" si="8"/>
      </c>
      <c r="AR52" s="93">
        <f t="shared" si="9"/>
      </c>
      <c r="AS52" s="93">
        <f t="shared" si="10"/>
      </c>
      <c r="AT52" s="94">
        <f t="shared" si="11"/>
      </c>
      <c r="AU52" s="94">
        <f t="shared" si="12"/>
      </c>
      <c r="AV52" s="93">
        <f t="shared" si="13"/>
      </c>
      <c r="AW52" s="94">
        <f t="shared" si="14"/>
      </c>
      <c r="AX52" s="94">
        <f t="shared" si="15"/>
      </c>
      <c r="AY52" s="94">
        <f t="shared" si="16"/>
      </c>
      <c r="AZ52" s="94">
        <f t="shared" si="17"/>
      </c>
      <c r="BA52" s="94">
        <f t="shared" si="18"/>
      </c>
      <c r="BB52" s="94">
        <f t="shared" si="19"/>
      </c>
    </row>
    <row r="53" spans="1:54" ht="15.75" customHeight="1">
      <c r="A53" s="7" t="s">
        <v>27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91">
        <f t="shared" si="0"/>
      </c>
      <c r="AJ53" s="92">
        <f t="shared" si="1"/>
      </c>
      <c r="AK53" s="93">
        <f t="shared" si="2"/>
      </c>
      <c r="AL53" s="93">
        <f t="shared" si="3"/>
      </c>
      <c r="AM53" s="93">
        <f t="shared" si="4"/>
      </c>
      <c r="AN53" s="93">
        <f t="shared" si="5"/>
      </c>
      <c r="AO53" s="93">
        <f t="shared" si="6"/>
      </c>
      <c r="AP53" s="93">
        <f t="shared" si="7"/>
      </c>
      <c r="AQ53" s="93">
        <f t="shared" si="8"/>
      </c>
      <c r="AR53" s="93">
        <f t="shared" si="9"/>
      </c>
      <c r="AS53" s="93">
        <f t="shared" si="10"/>
      </c>
      <c r="AT53" s="94">
        <f t="shared" si="11"/>
      </c>
      <c r="AU53" s="94">
        <f t="shared" si="12"/>
      </c>
      <c r="AV53" s="93">
        <f t="shared" si="13"/>
      </c>
      <c r="AW53" s="94">
        <f t="shared" si="14"/>
      </c>
      <c r="AX53" s="94">
        <f t="shared" si="15"/>
      </c>
      <c r="AY53" s="94">
        <f t="shared" si="16"/>
      </c>
      <c r="AZ53" s="94">
        <f t="shared" si="17"/>
      </c>
      <c r="BA53" s="94">
        <f t="shared" si="18"/>
      </c>
      <c r="BB53" s="94">
        <f t="shared" si="19"/>
      </c>
    </row>
    <row r="54" spans="1:54" ht="15.75" customHeight="1">
      <c r="A54" s="7" t="s">
        <v>28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91">
        <f t="shared" si="0"/>
      </c>
      <c r="AJ54" s="92">
        <f t="shared" si="1"/>
      </c>
      <c r="AK54" s="93">
        <f t="shared" si="2"/>
      </c>
      <c r="AL54" s="93">
        <f t="shared" si="3"/>
      </c>
      <c r="AM54" s="93">
        <f t="shared" si="4"/>
      </c>
      <c r="AN54" s="93">
        <f t="shared" si="5"/>
      </c>
      <c r="AO54" s="93">
        <f t="shared" si="6"/>
      </c>
      <c r="AP54" s="93">
        <f t="shared" si="7"/>
      </c>
      <c r="AQ54" s="93">
        <f t="shared" si="8"/>
      </c>
      <c r="AR54" s="93">
        <f t="shared" si="9"/>
      </c>
      <c r="AS54" s="93">
        <f t="shared" si="10"/>
      </c>
      <c r="AT54" s="94">
        <f t="shared" si="11"/>
      </c>
      <c r="AU54" s="94">
        <f t="shared" si="12"/>
      </c>
      <c r="AV54" s="93">
        <f t="shared" si="13"/>
      </c>
      <c r="AW54" s="94">
        <f t="shared" si="14"/>
      </c>
      <c r="AX54" s="94">
        <f t="shared" si="15"/>
      </c>
      <c r="AY54" s="94">
        <f t="shared" si="16"/>
      </c>
      <c r="AZ54" s="94">
        <f t="shared" si="17"/>
      </c>
      <c r="BA54" s="94">
        <f t="shared" si="18"/>
      </c>
      <c r="BB54" s="94">
        <f t="shared" si="19"/>
      </c>
    </row>
    <row r="55" spans="1:54" ht="15.75" customHeight="1">
      <c r="A55" s="7" t="s">
        <v>29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91">
        <f t="shared" si="0"/>
      </c>
      <c r="AJ55" s="92">
        <f t="shared" si="1"/>
      </c>
      <c r="AK55" s="93">
        <f t="shared" si="2"/>
      </c>
      <c r="AL55" s="93">
        <f t="shared" si="3"/>
      </c>
      <c r="AM55" s="93">
        <f t="shared" si="4"/>
      </c>
      <c r="AN55" s="93">
        <f t="shared" si="5"/>
      </c>
      <c r="AO55" s="93">
        <f t="shared" si="6"/>
      </c>
      <c r="AP55" s="93">
        <f t="shared" si="7"/>
      </c>
      <c r="AQ55" s="93">
        <f t="shared" si="8"/>
      </c>
      <c r="AR55" s="93">
        <f t="shared" si="9"/>
      </c>
      <c r="AS55" s="93">
        <f t="shared" si="10"/>
      </c>
      <c r="AT55" s="94">
        <f t="shared" si="11"/>
      </c>
      <c r="AU55" s="94">
        <f t="shared" si="12"/>
      </c>
      <c r="AV55" s="93">
        <f t="shared" si="13"/>
      </c>
      <c r="AW55" s="94">
        <f t="shared" si="14"/>
      </c>
      <c r="AX55" s="94">
        <f t="shared" si="15"/>
      </c>
      <c r="AY55" s="94">
        <f t="shared" si="16"/>
      </c>
      <c r="AZ55" s="94">
        <f t="shared" si="17"/>
      </c>
      <c r="BA55" s="94">
        <f t="shared" si="18"/>
      </c>
      <c r="BB55" s="94">
        <f t="shared" si="19"/>
      </c>
    </row>
    <row r="56" spans="1:54" ht="15.75" customHeight="1">
      <c r="A56" s="7" t="s">
        <v>30</v>
      </c>
      <c r="B56" s="77"/>
      <c r="C56" s="77"/>
      <c r="D56" s="77"/>
      <c r="E56" s="77"/>
      <c r="F56" s="78"/>
      <c r="G56" s="78"/>
      <c r="H56" s="78"/>
      <c r="I56" s="77"/>
      <c r="J56" s="78"/>
      <c r="K56" s="78"/>
      <c r="L56" s="77"/>
      <c r="M56" s="77"/>
      <c r="N56" s="78"/>
      <c r="O56" s="78"/>
      <c r="P56" s="78"/>
      <c r="Q56" s="77"/>
      <c r="R56" s="79"/>
      <c r="S56" s="77"/>
      <c r="T56" s="77"/>
      <c r="U56" s="78"/>
      <c r="V56" s="77"/>
      <c r="W56" s="77"/>
      <c r="X56" s="77"/>
      <c r="Y56" s="77"/>
      <c r="Z56" s="78"/>
      <c r="AA56" s="80"/>
      <c r="AB56" s="80"/>
      <c r="AC56" s="80"/>
      <c r="AD56" s="80"/>
      <c r="AE56" s="80"/>
      <c r="AF56" s="80"/>
      <c r="AG56" s="80"/>
      <c r="AH56" s="80"/>
      <c r="AI56" s="91">
        <f t="shared" si="0"/>
      </c>
      <c r="AJ56" s="92">
        <f t="shared" si="1"/>
      </c>
      <c r="AK56" s="93">
        <f t="shared" si="2"/>
      </c>
      <c r="AL56" s="93">
        <f t="shared" si="3"/>
      </c>
      <c r="AM56" s="93">
        <f t="shared" si="4"/>
      </c>
      <c r="AN56" s="93">
        <f t="shared" si="5"/>
      </c>
      <c r="AO56" s="93">
        <f t="shared" si="6"/>
      </c>
      <c r="AP56" s="93">
        <f t="shared" si="7"/>
      </c>
      <c r="AQ56" s="93">
        <f t="shared" si="8"/>
      </c>
      <c r="AR56" s="93">
        <f t="shared" si="9"/>
      </c>
      <c r="AS56" s="93">
        <f t="shared" si="10"/>
      </c>
      <c r="AT56" s="94">
        <f t="shared" si="11"/>
      </c>
      <c r="AU56" s="94">
        <f t="shared" si="12"/>
      </c>
      <c r="AV56" s="93">
        <f t="shared" si="13"/>
      </c>
      <c r="AW56" s="94">
        <f t="shared" si="14"/>
      </c>
      <c r="AX56" s="94">
        <f t="shared" si="15"/>
      </c>
      <c r="AY56" s="94">
        <f t="shared" si="16"/>
      </c>
      <c r="AZ56" s="94">
        <f t="shared" si="17"/>
      </c>
      <c r="BA56" s="94">
        <f t="shared" si="18"/>
      </c>
      <c r="BB56" s="94">
        <f t="shared" si="19"/>
      </c>
    </row>
    <row r="57" spans="1:54" ht="15.75" customHeight="1">
      <c r="A57" s="7" t="s">
        <v>31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91">
        <f t="shared" si="0"/>
      </c>
      <c r="AJ57" s="92">
        <f t="shared" si="1"/>
      </c>
      <c r="AK57" s="93">
        <f t="shared" si="2"/>
      </c>
      <c r="AL57" s="93">
        <f t="shared" si="3"/>
      </c>
      <c r="AM57" s="93">
        <f t="shared" si="4"/>
      </c>
      <c r="AN57" s="93">
        <f t="shared" si="5"/>
      </c>
      <c r="AO57" s="93">
        <f t="shared" si="6"/>
      </c>
      <c r="AP57" s="93">
        <f t="shared" si="7"/>
      </c>
      <c r="AQ57" s="93">
        <f t="shared" si="8"/>
      </c>
      <c r="AR57" s="93">
        <f t="shared" si="9"/>
      </c>
      <c r="AS57" s="93">
        <f t="shared" si="10"/>
      </c>
      <c r="AT57" s="94">
        <f t="shared" si="11"/>
      </c>
      <c r="AU57" s="94">
        <f t="shared" si="12"/>
      </c>
      <c r="AV57" s="93">
        <f t="shared" si="13"/>
      </c>
      <c r="AW57" s="94">
        <f t="shared" si="14"/>
      </c>
      <c r="AX57" s="94">
        <f t="shared" si="15"/>
      </c>
      <c r="AY57" s="94">
        <f t="shared" si="16"/>
      </c>
      <c r="AZ57" s="94">
        <f t="shared" si="17"/>
      </c>
      <c r="BA57" s="94">
        <f t="shared" si="18"/>
      </c>
      <c r="BB57" s="94">
        <f t="shared" si="19"/>
      </c>
    </row>
    <row r="58" spans="1:54" ht="15.75" customHeight="1">
      <c r="A58" s="7" t="s">
        <v>32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91">
        <f t="shared" si="0"/>
      </c>
      <c r="AJ58" s="92">
        <f t="shared" si="1"/>
      </c>
      <c r="AK58" s="93">
        <f t="shared" si="2"/>
      </c>
      <c r="AL58" s="93">
        <f t="shared" si="3"/>
      </c>
      <c r="AM58" s="93">
        <f t="shared" si="4"/>
      </c>
      <c r="AN58" s="93">
        <f t="shared" si="5"/>
      </c>
      <c r="AO58" s="93">
        <f t="shared" si="6"/>
      </c>
      <c r="AP58" s="93">
        <f t="shared" si="7"/>
      </c>
      <c r="AQ58" s="93">
        <f t="shared" si="8"/>
      </c>
      <c r="AR58" s="93">
        <f t="shared" si="9"/>
      </c>
      <c r="AS58" s="93">
        <f t="shared" si="10"/>
      </c>
      <c r="AT58" s="94">
        <f t="shared" si="11"/>
      </c>
      <c r="AU58" s="94">
        <f t="shared" si="12"/>
      </c>
      <c r="AV58" s="93">
        <f t="shared" si="13"/>
      </c>
      <c r="AW58" s="94">
        <f t="shared" si="14"/>
      </c>
      <c r="AX58" s="94">
        <f t="shared" si="15"/>
      </c>
      <c r="AY58" s="94">
        <f t="shared" si="16"/>
      </c>
      <c r="AZ58" s="94">
        <f t="shared" si="17"/>
      </c>
      <c r="BA58" s="94">
        <f t="shared" si="18"/>
      </c>
      <c r="BB58" s="94">
        <f t="shared" si="19"/>
      </c>
    </row>
    <row r="59" spans="1:54" ht="15.75" customHeight="1">
      <c r="A59" s="7" t="s">
        <v>33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91">
        <f t="shared" si="0"/>
      </c>
      <c r="AJ59" s="92">
        <f t="shared" si="1"/>
      </c>
      <c r="AK59" s="93">
        <f t="shared" si="2"/>
      </c>
      <c r="AL59" s="93">
        <f t="shared" si="3"/>
      </c>
      <c r="AM59" s="93">
        <f t="shared" si="4"/>
      </c>
      <c r="AN59" s="93">
        <f t="shared" si="5"/>
      </c>
      <c r="AO59" s="93">
        <f t="shared" si="6"/>
      </c>
      <c r="AP59" s="93">
        <f t="shared" si="7"/>
      </c>
      <c r="AQ59" s="93">
        <f t="shared" si="8"/>
      </c>
      <c r="AR59" s="93">
        <f t="shared" si="9"/>
      </c>
      <c r="AS59" s="93">
        <f t="shared" si="10"/>
      </c>
      <c r="AT59" s="94">
        <f t="shared" si="11"/>
      </c>
      <c r="AU59" s="94">
        <f t="shared" si="12"/>
      </c>
      <c r="AV59" s="93">
        <f t="shared" si="13"/>
      </c>
      <c r="AW59" s="94">
        <f t="shared" si="14"/>
      </c>
      <c r="AX59" s="94">
        <f t="shared" si="15"/>
      </c>
      <c r="AY59" s="94">
        <f t="shared" si="16"/>
      </c>
      <c r="AZ59" s="94">
        <f t="shared" si="17"/>
      </c>
      <c r="BA59" s="94">
        <f t="shared" si="18"/>
      </c>
      <c r="BB59" s="94">
        <f t="shared" si="19"/>
      </c>
    </row>
    <row r="60" spans="1:54" ht="15.75" customHeight="1">
      <c r="A60" s="7" t="s">
        <v>34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91">
        <f t="shared" si="0"/>
      </c>
      <c r="AJ60" s="92">
        <f t="shared" si="1"/>
      </c>
      <c r="AK60" s="93">
        <f t="shared" si="2"/>
      </c>
      <c r="AL60" s="93">
        <f t="shared" si="3"/>
      </c>
      <c r="AM60" s="93">
        <f t="shared" si="4"/>
      </c>
      <c r="AN60" s="93">
        <f t="shared" si="5"/>
      </c>
      <c r="AO60" s="93">
        <f t="shared" si="6"/>
      </c>
      <c r="AP60" s="93">
        <f t="shared" si="7"/>
      </c>
      <c r="AQ60" s="93">
        <f t="shared" si="8"/>
      </c>
      <c r="AR60" s="93">
        <f t="shared" si="9"/>
      </c>
      <c r="AS60" s="93">
        <f t="shared" si="10"/>
      </c>
      <c r="AT60" s="94">
        <f t="shared" si="11"/>
      </c>
      <c r="AU60" s="94">
        <f t="shared" si="12"/>
      </c>
      <c r="AV60" s="93">
        <f t="shared" si="13"/>
      </c>
      <c r="AW60" s="94">
        <f t="shared" si="14"/>
      </c>
      <c r="AX60" s="94">
        <f t="shared" si="15"/>
      </c>
      <c r="AY60" s="94">
        <f t="shared" si="16"/>
      </c>
      <c r="AZ60" s="94">
        <f t="shared" si="17"/>
      </c>
      <c r="BA60" s="94">
        <f t="shared" si="18"/>
      </c>
      <c r="BB60" s="94">
        <f t="shared" si="19"/>
      </c>
    </row>
    <row r="61" spans="1:54" ht="15.75" customHeight="1">
      <c r="A61" s="7" t="s">
        <v>35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91">
        <f t="shared" si="0"/>
      </c>
      <c r="AJ61" s="92">
        <f t="shared" si="1"/>
      </c>
      <c r="AK61" s="93">
        <f t="shared" si="2"/>
      </c>
      <c r="AL61" s="93">
        <f t="shared" si="3"/>
      </c>
      <c r="AM61" s="93">
        <f t="shared" si="4"/>
      </c>
      <c r="AN61" s="93">
        <f t="shared" si="5"/>
      </c>
      <c r="AO61" s="93">
        <f t="shared" si="6"/>
      </c>
      <c r="AP61" s="93">
        <f t="shared" si="7"/>
      </c>
      <c r="AQ61" s="93">
        <f t="shared" si="8"/>
      </c>
      <c r="AR61" s="93">
        <f t="shared" si="9"/>
      </c>
      <c r="AS61" s="93">
        <f t="shared" si="10"/>
      </c>
      <c r="AT61" s="94">
        <f t="shared" si="11"/>
      </c>
      <c r="AU61" s="94">
        <f t="shared" si="12"/>
      </c>
      <c r="AV61" s="93">
        <f t="shared" si="13"/>
      </c>
      <c r="AW61" s="94">
        <f t="shared" si="14"/>
      </c>
      <c r="AX61" s="94">
        <f t="shared" si="15"/>
      </c>
      <c r="AY61" s="94">
        <f t="shared" si="16"/>
      </c>
      <c r="AZ61" s="94">
        <f t="shared" si="17"/>
      </c>
      <c r="BA61" s="94">
        <f t="shared" si="18"/>
      </c>
      <c r="BB61" s="94">
        <f t="shared" si="19"/>
      </c>
    </row>
    <row r="62" spans="1:54" ht="15.75" customHeight="1">
      <c r="A62" s="7" t="s">
        <v>36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91">
        <f t="shared" si="0"/>
      </c>
      <c r="AJ62" s="92">
        <f t="shared" si="1"/>
      </c>
      <c r="AK62" s="93">
        <f t="shared" si="2"/>
      </c>
      <c r="AL62" s="93">
        <f t="shared" si="3"/>
      </c>
      <c r="AM62" s="93">
        <f t="shared" si="4"/>
      </c>
      <c r="AN62" s="93">
        <f t="shared" si="5"/>
      </c>
      <c r="AO62" s="93">
        <f t="shared" si="6"/>
      </c>
      <c r="AP62" s="93">
        <f t="shared" si="7"/>
      </c>
      <c r="AQ62" s="93">
        <f t="shared" si="8"/>
      </c>
      <c r="AR62" s="93">
        <f t="shared" si="9"/>
      </c>
      <c r="AS62" s="93">
        <f t="shared" si="10"/>
      </c>
      <c r="AT62" s="94">
        <f t="shared" si="11"/>
      </c>
      <c r="AU62" s="94">
        <f t="shared" si="12"/>
      </c>
      <c r="AV62" s="93">
        <f t="shared" si="13"/>
      </c>
      <c r="AW62" s="94">
        <f t="shared" si="14"/>
      </c>
      <c r="AX62" s="94">
        <f t="shared" si="15"/>
      </c>
      <c r="AY62" s="94">
        <f t="shared" si="16"/>
      </c>
      <c r="AZ62" s="94">
        <f t="shared" si="17"/>
      </c>
      <c r="BA62" s="94">
        <f t="shared" si="18"/>
      </c>
      <c r="BB62" s="94">
        <f t="shared" si="19"/>
      </c>
    </row>
    <row r="63" spans="1:54" ht="15.75" customHeight="1">
      <c r="A63" s="7" t="s">
        <v>37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91">
        <f t="shared" si="0"/>
      </c>
      <c r="AJ63" s="92">
        <f t="shared" si="1"/>
      </c>
      <c r="AK63" s="93">
        <f t="shared" si="2"/>
      </c>
      <c r="AL63" s="93">
        <f t="shared" si="3"/>
      </c>
      <c r="AM63" s="93">
        <f t="shared" si="4"/>
      </c>
      <c r="AN63" s="93">
        <f t="shared" si="5"/>
      </c>
      <c r="AO63" s="93">
        <f t="shared" si="6"/>
      </c>
      <c r="AP63" s="93">
        <f t="shared" si="7"/>
      </c>
      <c r="AQ63" s="93">
        <f t="shared" si="8"/>
      </c>
      <c r="AR63" s="93">
        <f t="shared" si="9"/>
      </c>
      <c r="AS63" s="93">
        <f t="shared" si="10"/>
      </c>
      <c r="AT63" s="94">
        <f t="shared" si="11"/>
      </c>
      <c r="AU63" s="94">
        <f t="shared" si="12"/>
      </c>
      <c r="AV63" s="93">
        <f t="shared" si="13"/>
      </c>
      <c r="AW63" s="94">
        <f t="shared" si="14"/>
      </c>
      <c r="AX63" s="94">
        <f t="shared" si="15"/>
      </c>
      <c r="AY63" s="94">
        <f t="shared" si="16"/>
      </c>
      <c r="AZ63" s="94">
        <f t="shared" si="17"/>
      </c>
      <c r="BA63" s="94">
        <f t="shared" si="18"/>
      </c>
      <c r="BB63" s="94">
        <f t="shared" si="19"/>
      </c>
    </row>
    <row r="64" spans="1:54" ht="15.75" customHeight="1">
      <c r="A64" s="7" t="s">
        <v>38</v>
      </c>
      <c r="B64" s="81"/>
      <c r="C64" s="81"/>
      <c r="D64" s="81"/>
      <c r="E64" s="81"/>
      <c r="F64" s="82"/>
      <c r="G64" s="82"/>
      <c r="H64" s="82"/>
      <c r="I64" s="77"/>
      <c r="J64" s="82"/>
      <c r="K64" s="82"/>
      <c r="L64" s="77"/>
      <c r="M64" s="81"/>
      <c r="N64" s="82"/>
      <c r="O64" s="82"/>
      <c r="P64" s="82"/>
      <c r="Q64" s="77"/>
      <c r="R64" s="79"/>
      <c r="S64" s="77"/>
      <c r="T64" s="77"/>
      <c r="U64" s="82"/>
      <c r="V64" s="77"/>
      <c r="W64" s="77"/>
      <c r="X64" s="77"/>
      <c r="Y64" s="81"/>
      <c r="Z64" s="82"/>
      <c r="AA64" s="83"/>
      <c r="AB64" s="83"/>
      <c r="AC64" s="83"/>
      <c r="AD64" s="83"/>
      <c r="AE64" s="83"/>
      <c r="AF64" s="83"/>
      <c r="AG64" s="83"/>
      <c r="AH64" s="83"/>
      <c r="AI64" s="91">
        <f t="shared" si="0"/>
      </c>
      <c r="AJ64" s="92">
        <f t="shared" si="1"/>
      </c>
      <c r="AK64" s="93">
        <f t="shared" si="2"/>
      </c>
      <c r="AL64" s="93">
        <f t="shared" si="3"/>
      </c>
      <c r="AM64" s="93">
        <f t="shared" si="4"/>
      </c>
      <c r="AN64" s="93">
        <f t="shared" si="5"/>
      </c>
      <c r="AO64" s="93">
        <f t="shared" si="6"/>
      </c>
      <c r="AP64" s="93">
        <f t="shared" si="7"/>
      </c>
      <c r="AQ64" s="93">
        <f t="shared" si="8"/>
      </c>
      <c r="AR64" s="93">
        <f t="shared" si="9"/>
      </c>
      <c r="AS64" s="93">
        <f t="shared" si="10"/>
      </c>
      <c r="AT64" s="94">
        <f t="shared" si="11"/>
      </c>
      <c r="AU64" s="94">
        <f t="shared" si="12"/>
      </c>
      <c r="AV64" s="93">
        <f t="shared" si="13"/>
      </c>
      <c r="AW64" s="94">
        <f t="shared" si="14"/>
      </c>
      <c r="AX64" s="94">
        <f t="shared" si="15"/>
      </c>
      <c r="AY64" s="94">
        <f t="shared" si="16"/>
      </c>
      <c r="AZ64" s="94">
        <f t="shared" si="17"/>
      </c>
      <c r="BA64" s="94">
        <f t="shared" si="18"/>
      </c>
      <c r="BB64" s="94">
        <f t="shared" si="19"/>
      </c>
    </row>
    <row r="65" spans="1:54" ht="15.75" customHeight="1">
      <c r="A65" s="7" t="s">
        <v>39</v>
      </c>
      <c r="B65" s="81"/>
      <c r="C65" s="81"/>
      <c r="D65" s="81"/>
      <c r="E65" s="81"/>
      <c r="F65" s="82"/>
      <c r="G65" s="82"/>
      <c r="H65" s="82"/>
      <c r="I65" s="77"/>
      <c r="J65" s="82"/>
      <c r="K65" s="82"/>
      <c r="L65" s="77"/>
      <c r="M65" s="81"/>
      <c r="N65" s="82"/>
      <c r="O65" s="82"/>
      <c r="P65" s="82"/>
      <c r="Q65" s="77"/>
      <c r="R65" s="79"/>
      <c r="S65" s="77"/>
      <c r="T65" s="77"/>
      <c r="U65" s="82"/>
      <c r="V65" s="77"/>
      <c r="W65" s="77"/>
      <c r="X65" s="77"/>
      <c r="Y65" s="81"/>
      <c r="Z65" s="82"/>
      <c r="AA65" s="83"/>
      <c r="AB65" s="83"/>
      <c r="AC65" s="83"/>
      <c r="AD65" s="83"/>
      <c r="AE65" s="83"/>
      <c r="AF65" s="83"/>
      <c r="AG65" s="83"/>
      <c r="AH65" s="83"/>
      <c r="AI65" s="91">
        <f t="shared" si="0"/>
      </c>
      <c r="AJ65" s="92">
        <f t="shared" si="1"/>
      </c>
      <c r="AK65" s="93">
        <f t="shared" si="2"/>
      </c>
      <c r="AL65" s="93">
        <f t="shared" si="3"/>
      </c>
      <c r="AM65" s="93">
        <f t="shared" si="4"/>
      </c>
      <c r="AN65" s="93">
        <f t="shared" si="5"/>
      </c>
      <c r="AO65" s="93">
        <f t="shared" si="6"/>
      </c>
      <c r="AP65" s="93">
        <f t="shared" si="7"/>
      </c>
      <c r="AQ65" s="93">
        <f t="shared" si="8"/>
      </c>
      <c r="AR65" s="93">
        <f t="shared" si="9"/>
      </c>
      <c r="AS65" s="93">
        <f t="shared" si="10"/>
      </c>
      <c r="AT65" s="94">
        <f t="shared" si="11"/>
      </c>
      <c r="AU65" s="94">
        <f t="shared" si="12"/>
      </c>
      <c r="AV65" s="93">
        <f t="shared" si="13"/>
      </c>
      <c r="AW65" s="94">
        <f t="shared" si="14"/>
      </c>
      <c r="AX65" s="94">
        <f t="shared" si="15"/>
      </c>
      <c r="AY65" s="94">
        <f t="shared" si="16"/>
      </c>
      <c r="AZ65" s="94">
        <f t="shared" si="17"/>
      </c>
      <c r="BA65" s="94">
        <f t="shared" si="18"/>
      </c>
      <c r="BB65" s="94">
        <f t="shared" si="19"/>
      </c>
    </row>
    <row r="66" spans="1:54" ht="15.75" customHeight="1">
      <c r="A66" s="9" t="s">
        <v>133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91">
        <f t="shared" si="0"/>
      </c>
      <c r="AJ66" s="92">
        <f t="shared" si="1"/>
      </c>
      <c r="AK66" s="93">
        <f t="shared" si="2"/>
      </c>
      <c r="AL66" s="93">
        <f t="shared" si="3"/>
      </c>
      <c r="AM66" s="93">
        <f t="shared" si="4"/>
      </c>
      <c r="AN66" s="93">
        <f t="shared" si="5"/>
      </c>
      <c r="AO66" s="93">
        <f t="shared" si="6"/>
      </c>
      <c r="AP66" s="93">
        <f t="shared" si="7"/>
      </c>
      <c r="AQ66" s="93">
        <f t="shared" si="8"/>
      </c>
      <c r="AR66" s="93">
        <f t="shared" si="9"/>
      </c>
      <c r="AS66" s="93">
        <f t="shared" si="10"/>
      </c>
      <c r="AT66" s="94">
        <f t="shared" si="11"/>
      </c>
      <c r="AU66" s="94">
        <f t="shared" si="12"/>
      </c>
      <c r="AV66" s="93">
        <f t="shared" si="13"/>
      </c>
      <c r="AW66" s="94">
        <f t="shared" si="14"/>
      </c>
      <c r="AX66" s="94">
        <f t="shared" si="15"/>
      </c>
      <c r="AY66" s="94">
        <f t="shared" si="16"/>
      </c>
      <c r="AZ66" s="94">
        <f t="shared" si="17"/>
      </c>
      <c r="BA66" s="94">
        <f t="shared" si="18"/>
      </c>
      <c r="BB66" s="94">
        <f t="shared" si="19"/>
      </c>
    </row>
    <row r="67" spans="1:54" ht="15.75" customHeight="1">
      <c r="A67" s="9" t="s">
        <v>134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91">
        <f t="shared" si="0"/>
      </c>
      <c r="AJ67" s="92">
        <f t="shared" si="1"/>
      </c>
      <c r="AK67" s="93">
        <f t="shared" si="2"/>
      </c>
      <c r="AL67" s="93">
        <f t="shared" si="3"/>
      </c>
      <c r="AM67" s="93">
        <f t="shared" si="4"/>
      </c>
      <c r="AN67" s="93">
        <f t="shared" si="5"/>
      </c>
      <c r="AO67" s="93">
        <f t="shared" si="6"/>
      </c>
      <c r="AP67" s="93">
        <f t="shared" si="7"/>
      </c>
      <c r="AQ67" s="93">
        <f t="shared" si="8"/>
      </c>
      <c r="AR67" s="93">
        <f t="shared" si="9"/>
      </c>
      <c r="AS67" s="93">
        <f t="shared" si="10"/>
      </c>
      <c r="AT67" s="94">
        <f t="shared" si="11"/>
      </c>
      <c r="AU67" s="94">
        <f t="shared" si="12"/>
      </c>
      <c r="AV67" s="93">
        <f t="shared" si="13"/>
      </c>
      <c r="AW67" s="94">
        <f t="shared" si="14"/>
      </c>
      <c r="AX67" s="94">
        <f t="shared" si="15"/>
      </c>
      <c r="AY67" s="94">
        <f t="shared" si="16"/>
      </c>
      <c r="AZ67" s="94">
        <f t="shared" si="17"/>
      </c>
      <c r="BA67" s="94">
        <f t="shared" si="18"/>
      </c>
      <c r="BB67" s="94">
        <f t="shared" si="19"/>
      </c>
    </row>
    <row r="68" spans="1:54" ht="15.75" customHeight="1">
      <c r="A68" s="9" t="s">
        <v>135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91">
        <f t="shared" si="0"/>
      </c>
      <c r="AJ68" s="92">
        <f t="shared" si="1"/>
      </c>
      <c r="AK68" s="93">
        <f t="shared" si="2"/>
      </c>
      <c r="AL68" s="93">
        <f t="shared" si="3"/>
      </c>
      <c r="AM68" s="93">
        <f t="shared" si="4"/>
      </c>
      <c r="AN68" s="93">
        <f t="shared" si="5"/>
      </c>
      <c r="AO68" s="93">
        <f t="shared" si="6"/>
      </c>
      <c r="AP68" s="93">
        <f t="shared" si="7"/>
      </c>
      <c r="AQ68" s="93">
        <f t="shared" si="8"/>
      </c>
      <c r="AR68" s="93">
        <f t="shared" si="9"/>
      </c>
      <c r="AS68" s="93">
        <f t="shared" si="10"/>
      </c>
      <c r="AT68" s="94">
        <f t="shared" si="11"/>
      </c>
      <c r="AU68" s="94">
        <f t="shared" si="12"/>
      </c>
      <c r="AV68" s="93">
        <f t="shared" si="13"/>
      </c>
      <c r="AW68" s="94">
        <f t="shared" si="14"/>
      </c>
      <c r="AX68" s="94">
        <f t="shared" si="15"/>
      </c>
      <c r="AY68" s="94">
        <f t="shared" si="16"/>
      </c>
      <c r="AZ68" s="94">
        <f t="shared" si="17"/>
      </c>
      <c r="BA68" s="94">
        <f t="shared" si="18"/>
      </c>
      <c r="BB68" s="94">
        <f t="shared" si="19"/>
      </c>
    </row>
    <row r="69" spans="1:54" ht="15.75" customHeight="1">
      <c r="A69" s="9" t="s">
        <v>136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91">
        <f t="shared" si="0"/>
      </c>
      <c r="AJ69" s="92">
        <f t="shared" si="1"/>
      </c>
      <c r="AK69" s="93">
        <f t="shared" si="2"/>
      </c>
      <c r="AL69" s="93">
        <f t="shared" si="3"/>
      </c>
      <c r="AM69" s="93">
        <f t="shared" si="4"/>
      </c>
      <c r="AN69" s="93">
        <f t="shared" si="5"/>
      </c>
      <c r="AO69" s="93">
        <f t="shared" si="6"/>
      </c>
      <c r="AP69" s="93">
        <f t="shared" si="7"/>
      </c>
      <c r="AQ69" s="93">
        <f t="shared" si="8"/>
      </c>
      <c r="AR69" s="93">
        <f t="shared" si="9"/>
      </c>
      <c r="AS69" s="93">
        <f t="shared" si="10"/>
      </c>
      <c r="AT69" s="94">
        <f t="shared" si="11"/>
      </c>
      <c r="AU69" s="94">
        <f t="shared" si="12"/>
      </c>
      <c r="AV69" s="93">
        <f t="shared" si="13"/>
      </c>
      <c r="AW69" s="94">
        <f t="shared" si="14"/>
      </c>
      <c r="AX69" s="94">
        <f t="shared" si="15"/>
      </c>
      <c r="AY69" s="94">
        <f t="shared" si="16"/>
      </c>
      <c r="AZ69" s="94">
        <f t="shared" si="17"/>
      </c>
      <c r="BA69" s="94">
        <f t="shared" si="18"/>
      </c>
      <c r="BB69" s="94">
        <f t="shared" si="19"/>
      </c>
    </row>
    <row r="70" spans="1:54" ht="15.75" customHeight="1">
      <c r="A70" s="9" t="s">
        <v>137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91">
        <f t="shared" si="0"/>
      </c>
      <c r="AJ70" s="92">
        <f t="shared" si="1"/>
      </c>
      <c r="AK70" s="93">
        <f t="shared" si="2"/>
      </c>
      <c r="AL70" s="93">
        <f t="shared" si="3"/>
      </c>
      <c r="AM70" s="93">
        <f t="shared" si="4"/>
      </c>
      <c r="AN70" s="93">
        <f t="shared" si="5"/>
      </c>
      <c r="AO70" s="93">
        <f t="shared" si="6"/>
      </c>
      <c r="AP70" s="93">
        <f t="shared" si="7"/>
      </c>
      <c r="AQ70" s="93">
        <f t="shared" si="8"/>
      </c>
      <c r="AR70" s="93">
        <f t="shared" si="9"/>
      </c>
      <c r="AS70" s="93">
        <f t="shared" si="10"/>
      </c>
      <c r="AT70" s="94">
        <f t="shared" si="11"/>
      </c>
      <c r="AU70" s="94">
        <f t="shared" si="12"/>
      </c>
      <c r="AV70" s="93">
        <f t="shared" si="13"/>
      </c>
      <c r="AW70" s="94">
        <f t="shared" si="14"/>
      </c>
      <c r="AX70" s="94">
        <f t="shared" si="15"/>
      </c>
      <c r="AY70" s="94">
        <f t="shared" si="16"/>
      </c>
      <c r="AZ70" s="94">
        <f t="shared" si="17"/>
      </c>
      <c r="BA70" s="94">
        <f t="shared" si="18"/>
      </c>
      <c r="BB70" s="94">
        <f t="shared" si="19"/>
      </c>
    </row>
    <row r="71" spans="1:54" ht="15.75" customHeight="1">
      <c r="A71" s="9" t="s">
        <v>138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91">
        <f aca="true" t="shared" si="20" ref="AI71:AI125">IF(ISBLANK(AH71),"",(SUM(B71:AH71)*100)/50)</f>
      </c>
      <c r="AJ71" s="92">
        <f aca="true" t="shared" si="21" ref="AJ71:AJ125">IF(ISBLANK(AH71),"",SUM(B71:AH71))</f>
      </c>
      <c r="AK71" s="93">
        <f aca="true" t="shared" si="22" ref="AK71:AK125">IF(ISBLANK(AH71),"",(AA71)*100/2)</f>
      </c>
      <c r="AL71" s="93">
        <f aca="true" t="shared" si="23" ref="AL71:AL125">IF(ISBLANK(AH71),"",(AB71)*100/5)</f>
      </c>
      <c r="AM71" s="93">
        <f aca="true" t="shared" si="24" ref="AM71:AM125">IF(ISBLANK(AH71),"",(AC71)*100/2)</f>
      </c>
      <c r="AN71" s="93">
        <f aca="true" t="shared" si="25" ref="AN71:AN125">IF(ISBLANK(AH71),"",(AD71)*100/2)</f>
      </c>
      <c r="AO71" s="93">
        <f aca="true" t="shared" si="26" ref="AO71:AO125">IF(ISBLANK(AH71),"",(AE71)*100/2)</f>
      </c>
      <c r="AP71" s="93">
        <f aca="true" t="shared" si="27" ref="AP71:AP125">IF(ISBLANK(AH71),"",(AF71)*100/4)</f>
      </c>
      <c r="AQ71" s="93">
        <f aca="true" t="shared" si="28" ref="AQ71:AQ125">IF(ISBLANK(AH71),"",(AG71)*100/2)</f>
      </c>
      <c r="AR71" s="93">
        <f aca="true" t="shared" si="29" ref="AR71:AR125">IF(ISBLANK(AH71),"",(AH71)*100)</f>
      </c>
      <c r="AS71" s="93">
        <f aca="true" t="shared" si="30" ref="AS71:AS125">IF(ISBLANK(AH71),"",(SUM(B71:F71,H71:I71,K71,P71:U71,AA71,AC71)*100/20))</f>
      </c>
      <c r="AT71" s="94">
        <f aca="true" t="shared" si="31" ref="AT71:AT125">IF(ISBLANK(AH71),"",(SUM(J71,X71:Y71,AE71:AF71)*100/9))</f>
      </c>
      <c r="AU71" s="94">
        <f aca="true" t="shared" si="32" ref="AU71:AU125">IF(ISBLANK(AH71),"",(SUM(G71,L71:O71,S71,W71,Z71,AB71,AD71:AH71)*100/27))</f>
      </c>
      <c r="AV71" s="93">
        <f aca="true" t="shared" si="33" ref="AV71:AV125">IF(ISBLANK(AH71),"",(V71)*100)</f>
      </c>
      <c r="AW71" s="94">
        <f aca="true" t="shared" si="34" ref="AW71:AW125">IF(ISBLANK(AH71),"",(SUM(B71:C71,J71,L71:M71,V71,Y71)*100/7))</f>
      </c>
      <c r="AX71" s="94">
        <f aca="true" t="shared" si="35" ref="AX71:AX125">IF(ISBLANK(AH71),"",(SUM(D71:E71,R71,W71)*100/4))</f>
      </c>
      <c r="AY71" s="94">
        <f aca="true" t="shared" si="36" ref="AY71:AY125">IF(ISBLANK(AH71),"",(SUM(I71,P71:Q71)*100/4))</f>
      </c>
      <c r="AZ71" s="94">
        <f aca="true" t="shared" si="37" ref="AZ71:AZ125">IF(ISBLANK(AH71),"",(X71)*100)</f>
      </c>
      <c r="BA71" s="94">
        <f aca="true" t="shared" si="38" ref="BA71:BA125">IF(ISBLANK(AH71),"",(SUM(F71:H71,K71,N71:O71,S71:U71,Z71)*100/14))</f>
      </c>
      <c r="BB71" s="94">
        <f aca="true" t="shared" si="39" ref="BB71:BB125">IF(ISBLANK(AH71),"",(SUM(AA71:AH71)*100/20))</f>
      </c>
    </row>
    <row r="72" spans="1:54" ht="15.75" customHeight="1">
      <c r="A72" s="9" t="s">
        <v>139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91">
        <f t="shared" si="20"/>
      </c>
      <c r="AJ72" s="92">
        <f t="shared" si="21"/>
      </c>
      <c r="AK72" s="93">
        <f t="shared" si="22"/>
      </c>
      <c r="AL72" s="93">
        <f t="shared" si="23"/>
      </c>
      <c r="AM72" s="93">
        <f t="shared" si="24"/>
      </c>
      <c r="AN72" s="93">
        <f t="shared" si="25"/>
      </c>
      <c r="AO72" s="93">
        <f t="shared" si="26"/>
      </c>
      <c r="AP72" s="93">
        <f t="shared" si="27"/>
      </c>
      <c r="AQ72" s="93">
        <f t="shared" si="28"/>
      </c>
      <c r="AR72" s="93">
        <f t="shared" si="29"/>
      </c>
      <c r="AS72" s="93">
        <f t="shared" si="30"/>
      </c>
      <c r="AT72" s="94">
        <f t="shared" si="31"/>
      </c>
      <c r="AU72" s="94">
        <f t="shared" si="32"/>
      </c>
      <c r="AV72" s="93">
        <f t="shared" si="33"/>
      </c>
      <c r="AW72" s="94">
        <f t="shared" si="34"/>
      </c>
      <c r="AX72" s="94">
        <f t="shared" si="35"/>
      </c>
      <c r="AY72" s="94">
        <f t="shared" si="36"/>
      </c>
      <c r="AZ72" s="94">
        <f t="shared" si="37"/>
      </c>
      <c r="BA72" s="94">
        <f t="shared" si="38"/>
      </c>
      <c r="BB72" s="94">
        <f t="shared" si="39"/>
      </c>
    </row>
    <row r="73" spans="1:54" ht="15.75" customHeight="1">
      <c r="A73" s="9" t="s">
        <v>140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91">
        <f t="shared" si="20"/>
      </c>
      <c r="AJ73" s="92">
        <f t="shared" si="21"/>
      </c>
      <c r="AK73" s="93">
        <f t="shared" si="22"/>
      </c>
      <c r="AL73" s="93">
        <f t="shared" si="23"/>
      </c>
      <c r="AM73" s="93">
        <f t="shared" si="24"/>
      </c>
      <c r="AN73" s="93">
        <f t="shared" si="25"/>
      </c>
      <c r="AO73" s="93">
        <f t="shared" si="26"/>
      </c>
      <c r="AP73" s="93">
        <f t="shared" si="27"/>
      </c>
      <c r="AQ73" s="93">
        <f t="shared" si="28"/>
      </c>
      <c r="AR73" s="93">
        <f t="shared" si="29"/>
      </c>
      <c r="AS73" s="93">
        <f t="shared" si="30"/>
      </c>
      <c r="AT73" s="94">
        <f t="shared" si="31"/>
      </c>
      <c r="AU73" s="94">
        <f t="shared" si="32"/>
      </c>
      <c r="AV73" s="93">
        <f t="shared" si="33"/>
      </c>
      <c r="AW73" s="94">
        <f t="shared" si="34"/>
      </c>
      <c r="AX73" s="94">
        <f t="shared" si="35"/>
      </c>
      <c r="AY73" s="94">
        <f t="shared" si="36"/>
      </c>
      <c r="AZ73" s="94">
        <f t="shared" si="37"/>
      </c>
      <c r="BA73" s="94">
        <f t="shared" si="38"/>
      </c>
      <c r="BB73" s="94">
        <f t="shared" si="39"/>
      </c>
    </row>
    <row r="74" spans="1:54" ht="15.75" customHeight="1">
      <c r="A74" s="9" t="s">
        <v>141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91">
        <f t="shared" si="20"/>
      </c>
      <c r="AJ74" s="92">
        <f t="shared" si="21"/>
      </c>
      <c r="AK74" s="93">
        <f t="shared" si="22"/>
      </c>
      <c r="AL74" s="93">
        <f t="shared" si="23"/>
      </c>
      <c r="AM74" s="93">
        <f t="shared" si="24"/>
      </c>
      <c r="AN74" s="93">
        <f t="shared" si="25"/>
      </c>
      <c r="AO74" s="93">
        <f t="shared" si="26"/>
      </c>
      <c r="AP74" s="93">
        <f t="shared" si="27"/>
      </c>
      <c r="AQ74" s="93">
        <f t="shared" si="28"/>
      </c>
      <c r="AR74" s="93">
        <f t="shared" si="29"/>
      </c>
      <c r="AS74" s="93">
        <f t="shared" si="30"/>
      </c>
      <c r="AT74" s="94">
        <f t="shared" si="31"/>
      </c>
      <c r="AU74" s="94">
        <f t="shared" si="32"/>
      </c>
      <c r="AV74" s="93">
        <f t="shared" si="33"/>
      </c>
      <c r="AW74" s="94">
        <f t="shared" si="34"/>
      </c>
      <c r="AX74" s="94">
        <f t="shared" si="35"/>
      </c>
      <c r="AY74" s="94">
        <f t="shared" si="36"/>
      </c>
      <c r="AZ74" s="94">
        <f t="shared" si="37"/>
      </c>
      <c r="BA74" s="94">
        <f t="shared" si="38"/>
      </c>
      <c r="BB74" s="94">
        <f t="shared" si="39"/>
      </c>
    </row>
    <row r="75" spans="1:54" ht="15.75" customHeight="1">
      <c r="A75" s="9" t="s">
        <v>142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91">
        <f t="shared" si="20"/>
      </c>
      <c r="AJ75" s="92">
        <f t="shared" si="21"/>
      </c>
      <c r="AK75" s="93">
        <f t="shared" si="22"/>
      </c>
      <c r="AL75" s="93">
        <f t="shared" si="23"/>
      </c>
      <c r="AM75" s="93">
        <f t="shared" si="24"/>
      </c>
      <c r="AN75" s="93">
        <f t="shared" si="25"/>
      </c>
      <c r="AO75" s="93">
        <f t="shared" si="26"/>
      </c>
      <c r="AP75" s="93">
        <f t="shared" si="27"/>
      </c>
      <c r="AQ75" s="93">
        <f t="shared" si="28"/>
      </c>
      <c r="AR75" s="93">
        <f t="shared" si="29"/>
      </c>
      <c r="AS75" s="93">
        <f t="shared" si="30"/>
      </c>
      <c r="AT75" s="94">
        <f t="shared" si="31"/>
      </c>
      <c r="AU75" s="94">
        <f t="shared" si="32"/>
      </c>
      <c r="AV75" s="93">
        <f t="shared" si="33"/>
      </c>
      <c r="AW75" s="94">
        <f t="shared" si="34"/>
      </c>
      <c r="AX75" s="94">
        <f t="shared" si="35"/>
      </c>
      <c r="AY75" s="94">
        <f t="shared" si="36"/>
      </c>
      <c r="AZ75" s="94">
        <f t="shared" si="37"/>
      </c>
      <c r="BA75" s="94">
        <f t="shared" si="38"/>
      </c>
      <c r="BB75" s="94">
        <f t="shared" si="39"/>
      </c>
    </row>
    <row r="76" spans="1:54" ht="15.75" customHeight="1">
      <c r="A76" s="9" t="s">
        <v>143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91">
        <f t="shared" si="20"/>
      </c>
      <c r="AJ76" s="92">
        <f t="shared" si="21"/>
      </c>
      <c r="AK76" s="93">
        <f t="shared" si="22"/>
      </c>
      <c r="AL76" s="93">
        <f t="shared" si="23"/>
      </c>
      <c r="AM76" s="93">
        <f t="shared" si="24"/>
      </c>
      <c r="AN76" s="93">
        <f t="shared" si="25"/>
      </c>
      <c r="AO76" s="93">
        <f t="shared" si="26"/>
      </c>
      <c r="AP76" s="93">
        <f t="shared" si="27"/>
      </c>
      <c r="AQ76" s="93">
        <f t="shared" si="28"/>
      </c>
      <c r="AR76" s="93">
        <f t="shared" si="29"/>
      </c>
      <c r="AS76" s="93">
        <f t="shared" si="30"/>
      </c>
      <c r="AT76" s="94">
        <f t="shared" si="31"/>
      </c>
      <c r="AU76" s="94">
        <f t="shared" si="32"/>
      </c>
      <c r="AV76" s="93">
        <f t="shared" si="33"/>
      </c>
      <c r="AW76" s="94">
        <f t="shared" si="34"/>
      </c>
      <c r="AX76" s="94">
        <f t="shared" si="35"/>
      </c>
      <c r="AY76" s="94">
        <f t="shared" si="36"/>
      </c>
      <c r="AZ76" s="94">
        <f t="shared" si="37"/>
      </c>
      <c r="BA76" s="94">
        <f t="shared" si="38"/>
      </c>
      <c r="BB76" s="94">
        <f t="shared" si="39"/>
      </c>
    </row>
    <row r="77" spans="1:54" ht="15.75" customHeight="1">
      <c r="A77" s="9" t="s">
        <v>144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91">
        <f t="shared" si="20"/>
      </c>
      <c r="AJ77" s="92">
        <f t="shared" si="21"/>
      </c>
      <c r="AK77" s="93">
        <f t="shared" si="22"/>
      </c>
      <c r="AL77" s="93">
        <f t="shared" si="23"/>
      </c>
      <c r="AM77" s="93">
        <f t="shared" si="24"/>
      </c>
      <c r="AN77" s="93">
        <f t="shared" si="25"/>
      </c>
      <c r="AO77" s="93">
        <f t="shared" si="26"/>
      </c>
      <c r="AP77" s="93">
        <f t="shared" si="27"/>
      </c>
      <c r="AQ77" s="93">
        <f t="shared" si="28"/>
      </c>
      <c r="AR77" s="93">
        <f t="shared" si="29"/>
      </c>
      <c r="AS77" s="93">
        <f t="shared" si="30"/>
      </c>
      <c r="AT77" s="94">
        <f t="shared" si="31"/>
      </c>
      <c r="AU77" s="94">
        <f t="shared" si="32"/>
      </c>
      <c r="AV77" s="93">
        <f t="shared" si="33"/>
      </c>
      <c r="AW77" s="94">
        <f t="shared" si="34"/>
      </c>
      <c r="AX77" s="94">
        <f t="shared" si="35"/>
      </c>
      <c r="AY77" s="94">
        <f t="shared" si="36"/>
      </c>
      <c r="AZ77" s="94">
        <f t="shared" si="37"/>
      </c>
      <c r="BA77" s="94">
        <f t="shared" si="38"/>
      </c>
      <c r="BB77" s="94">
        <f t="shared" si="39"/>
      </c>
    </row>
    <row r="78" spans="1:54" ht="15.75" customHeight="1">
      <c r="A78" s="9" t="s">
        <v>145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91">
        <f t="shared" si="20"/>
      </c>
      <c r="AJ78" s="92">
        <f t="shared" si="21"/>
      </c>
      <c r="AK78" s="93">
        <f t="shared" si="22"/>
      </c>
      <c r="AL78" s="93">
        <f t="shared" si="23"/>
      </c>
      <c r="AM78" s="93">
        <f t="shared" si="24"/>
      </c>
      <c r="AN78" s="93">
        <f t="shared" si="25"/>
      </c>
      <c r="AO78" s="93">
        <f t="shared" si="26"/>
      </c>
      <c r="AP78" s="93">
        <f t="shared" si="27"/>
      </c>
      <c r="AQ78" s="93">
        <f t="shared" si="28"/>
      </c>
      <c r="AR78" s="93">
        <f t="shared" si="29"/>
      </c>
      <c r="AS78" s="93">
        <f t="shared" si="30"/>
      </c>
      <c r="AT78" s="94">
        <f t="shared" si="31"/>
      </c>
      <c r="AU78" s="94">
        <f t="shared" si="32"/>
      </c>
      <c r="AV78" s="93">
        <f t="shared" si="33"/>
      </c>
      <c r="AW78" s="94">
        <f t="shared" si="34"/>
      </c>
      <c r="AX78" s="94">
        <f t="shared" si="35"/>
      </c>
      <c r="AY78" s="94">
        <f t="shared" si="36"/>
      </c>
      <c r="AZ78" s="94">
        <f t="shared" si="37"/>
      </c>
      <c r="BA78" s="94">
        <f t="shared" si="38"/>
      </c>
      <c r="BB78" s="94">
        <f t="shared" si="39"/>
      </c>
    </row>
    <row r="79" spans="1:54" ht="15.75" customHeight="1">
      <c r="A79" s="9" t="s">
        <v>146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91">
        <f t="shared" si="20"/>
      </c>
      <c r="AJ79" s="92">
        <f t="shared" si="21"/>
      </c>
      <c r="AK79" s="93">
        <f t="shared" si="22"/>
      </c>
      <c r="AL79" s="93">
        <f t="shared" si="23"/>
      </c>
      <c r="AM79" s="93">
        <f t="shared" si="24"/>
      </c>
      <c r="AN79" s="93">
        <f t="shared" si="25"/>
      </c>
      <c r="AO79" s="93">
        <f t="shared" si="26"/>
      </c>
      <c r="AP79" s="93">
        <f t="shared" si="27"/>
      </c>
      <c r="AQ79" s="93">
        <f t="shared" si="28"/>
      </c>
      <c r="AR79" s="93">
        <f t="shared" si="29"/>
      </c>
      <c r="AS79" s="93">
        <f t="shared" si="30"/>
      </c>
      <c r="AT79" s="94">
        <f t="shared" si="31"/>
      </c>
      <c r="AU79" s="94">
        <f t="shared" si="32"/>
      </c>
      <c r="AV79" s="93">
        <f t="shared" si="33"/>
      </c>
      <c r="AW79" s="94">
        <f t="shared" si="34"/>
      </c>
      <c r="AX79" s="94">
        <f t="shared" si="35"/>
      </c>
      <c r="AY79" s="94">
        <f t="shared" si="36"/>
      </c>
      <c r="AZ79" s="94">
        <f t="shared" si="37"/>
      </c>
      <c r="BA79" s="94">
        <f t="shared" si="38"/>
      </c>
      <c r="BB79" s="94">
        <f t="shared" si="39"/>
      </c>
    </row>
    <row r="80" spans="1:54" ht="15.75" customHeight="1">
      <c r="A80" s="9" t="s">
        <v>147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91">
        <f t="shared" si="20"/>
      </c>
      <c r="AJ80" s="92">
        <f t="shared" si="21"/>
      </c>
      <c r="AK80" s="93">
        <f t="shared" si="22"/>
      </c>
      <c r="AL80" s="93">
        <f t="shared" si="23"/>
      </c>
      <c r="AM80" s="93">
        <f t="shared" si="24"/>
      </c>
      <c r="AN80" s="93">
        <f t="shared" si="25"/>
      </c>
      <c r="AO80" s="93">
        <f t="shared" si="26"/>
      </c>
      <c r="AP80" s="93">
        <f t="shared" si="27"/>
      </c>
      <c r="AQ80" s="93">
        <f t="shared" si="28"/>
      </c>
      <c r="AR80" s="93">
        <f t="shared" si="29"/>
      </c>
      <c r="AS80" s="93">
        <f t="shared" si="30"/>
      </c>
      <c r="AT80" s="94">
        <f t="shared" si="31"/>
      </c>
      <c r="AU80" s="94">
        <f t="shared" si="32"/>
      </c>
      <c r="AV80" s="93">
        <f t="shared" si="33"/>
      </c>
      <c r="AW80" s="94">
        <f t="shared" si="34"/>
      </c>
      <c r="AX80" s="94">
        <f t="shared" si="35"/>
      </c>
      <c r="AY80" s="94">
        <f t="shared" si="36"/>
      </c>
      <c r="AZ80" s="94">
        <f t="shared" si="37"/>
      </c>
      <c r="BA80" s="94">
        <f t="shared" si="38"/>
      </c>
      <c r="BB80" s="94">
        <f t="shared" si="39"/>
      </c>
    </row>
    <row r="81" spans="1:54" ht="15.75" customHeight="1">
      <c r="A81" s="9" t="s">
        <v>148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91">
        <f t="shared" si="20"/>
      </c>
      <c r="AJ81" s="92">
        <f t="shared" si="21"/>
      </c>
      <c r="AK81" s="93">
        <f t="shared" si="22"/>
      </c>
      <c r="AL81" s="93">
        <f t="shared" si="23"/>
      </c>
      <c r="AM81" s="93">
        <f t="shared" si="24"/>
      </c>
      <c r="AN81" s="93">
        <f t="shared" si="25"/>
      </c>
      <c r="AO81" s="93">
        <f t="shared" si="26"/>
      </c>
      <c r="AP81" s="93">
        <f t="shared" si="27"/>
      </c>
      <c r="AQ81" s="93">
        <f t="shared" si="28"/>
      </c>
      <c r="AR81" s="93">
        <f t="shared" si="29"/>
      </c>
      <c r="AS81" s="93">
        <f t="shared" si="30"/>
      </c>
      <c r="AT81" s="94">
        <f t="shared" si="31"/>
      </c>
      <c r="AU81" s="94">
        <f t="shared" si="32"/>
      </c>
      <c r="AV81" s="93">
        <f t="shared" si="33"/>
      </c>
      <c r="AW81" s="94">
        <f t="shared" si="34"/>
      </c>
      <c r="AX81" s="94">
        <f t="shared" si="35"/>
      </c>
      <c r="AY81" s="94">
        <f t="shared" si="36"/>
      </c>
      <c r="AZ81" s="94">
        <f t="shared" si="37"/>
      </c>
      <c r="BA81" s="94">
        <f t="shared" si="38"/>
      </c>
      <c r="BB81" s="94">
        <f t="shared" si="39"/>
      </c>
    </row>
    <row r="82" spans="1:54" ht="15.75" customHeight="1">
      <c r="A82" s="9" t="s">
        <v>149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91">
        <f t="shared" si="20"/>
      </c>
      <c r="AJ82" s="92">
        <f t="shared" si="21"/>
      </c>
      <c r="AK82" s="93">
        <f t="shared" si="22"/>
      </c>
      <c r="AL82" s="93">
        <f t="shared" si="23"/>
      </c>
      <c r="AM82" s="93">
        <f t="shared" si="24"/>
      </c>
      <c r="AN82" s="93">
        <f t="shared" si="25"/>
      </c>
      <c r="AO82" s="93">
        <f t="shared" si="26"/>
      </c>
      <c r="AP82" s="93">
        <f t="shared" si="27"/>
      </c>
      <c r="AQ82" s="93">
        <f t="shared" si="28"/>
      </c>
      <c r="AR82" s="93">
        <f t="shared" si="29"/>
      </c>
      <c r="AS82" s="93">
        <f t="shared" si="30"/>
      </c>
      <c r="AT82" s="94">
        <f t="shared" si="31"/>
      </c>
      <c r="AU82" s="94">
        <f t="shared" si="32"/>
      </c>
      <c r="AV82" s="93">
        <f t="shared" si="33"/>
      </c>
      <c r="AW82" s="94">
        <f t="shared" si="34"/>
      </c>
      <c r="AX82" s="94">
        <f t="shared" si="35"/>
      </c>
      <c r="AY82" s="94">
        <f t="shared" si="36"/>
      </c>
      <c r="AZ82" s="94">
        <f t="shared" si="37"/>
      </c>
      <c r="BA82" s="94">
        <f t="shared" si="38"/>
      </c>
      <c r="BB82" s="94">
        <f t="shared" si="39"/>
      </c>
    </row>
    <row r="83" spans="1:54" ht="15.75" customHeight="1">
      <c r="A83" s="9" t="s">
        <v>150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91">
        <f t="shared" si="20"/>
      </c>
      <c r="AJ83" s="92">
        <f t="shared" si="21"/>
      </c>
      <c r="AK83" s="93">
        <f t="shared" si="22"/>
      </c>
      <c r="AL83" s="93">
        <f t="shared" si="23"/>
      </c>
      <c r="AM83" s="93">
        <f t="shared" si="24"/>
      </c>
      <c r="AN83" s="93">
        <f t="shared" si="25"/>
      </c>
      <c r="AO83" s="93">
        <f t="shared" si="26"/>
      </c>
      <c r="AP83" s="93">
        <f t="shared" si="27"/>
      </c>
      <c r="AQ83" s="93">
        <f t="shared" si="28"/>
      </c>
      <c r="AR83" s="93">
        <f t="shared" si="29"/>
      </c>
      <c r="AS83" s="93">
        <f t="shared" si="30"/>
      </c>
      <c r="AT83" s="94">
        <f t="shared" si="31"/>
      </c>
      <c r="AU83" s="94">
        <f t="shared" si="32"/>
      </c>
      <c r="AV83" s="93">
        <f t="shared" si="33"/>
      </c>
      <c r="AW83" s="94">
        <f t="shared" si="34"/>
      </c>
      <c r="AX83" s="94">
        <f t="shared" si="35"/>
      </c>
      <c r="AY83" s="94">
        <f t="shared" si="36"/>
      </c>
      <c r="AZ83" s="94">
        <f t="shared" si="37"/>
      </c>
      <c r="BA83" s="94">
        <f t="shared" si="38"/>
      </c>
      <c r="BB83" s="94">
        <f t="shared" si="39"/>
      </c>
    </row>
    <row r="84" spans="1:54" ht="15.75" customHeight="1">
      <c r="A84" s="9" t="s">
        <v>151</v>
      </c>
      <c r="B84" s="81"/>
      <c r="C84" s="81"/>
      <c r="D84" s="81"/>
      <c r="E84" s="81"/>
      <c r="F84" s="82"/>
      <c r="G84" s="82"/>
      <c r="H84" s="82"/>
      <c r="I84" s="77"/>
      <c r="J84" s="82"/>
      <c r="K84" s="82"/>
      <c r="L84" s="77"/>
      <c r="M84" s="81"/>
      <c r="N84" s="82"/>
      <c r="O84" s="82"/>
      <c r="P84" s="82"/>
      <c r="Q84" s="77"/>
      <c r="R84" s="79"/>
      <c r="S84" s="77"/>
      <c r="T84" s="77"/>
      <c r="U84" s="82"/>
      <c r="V84" s="77"/>
      <c r="W84" s="77"/>
      <c r="X84" s="77"/>
      <c r="Y84" s="81"/>
      <c r="Z84" s="82"/>
      <c r="AA84" s="83"/>
      <c r="AB84" s="83"/>
      <c r="AC84" s="83"/>
      <c r="AD84" s="83"/>
      <c r="AE84" s="83"/>
      <c r="AF84" s="83"/>
      <c r="AG84" s="83"/>
      <c r="AH84" s="83"/>
      <c r="AI84" s="91">
        <f t="shared" si="20"/>
      </c>
      <c r="AJ84" s="92">
        <f t="shared" si="21"/>
      </c>
      <c r="AK84" s="93">
        <f t="shared" si="22"/>
      </c>
      <c r="AL84" s="93">
        <f t="shared" si="23"/>
      </c>
      <c r="AM84" s="93">
        <f t="shared" si="24"/>
      </c>
      <c r="AN84" s="93">
        <f t="shared" si="25"/>
      </c>
      <c r="AO84" s="93">
        <f t="shared" si="26"/>
      </c>
      <c r="AP84" s="93">
        <f t="shared" si="27"/>
      </c>
      <c r="AQ84" s="93">
        <f t="shared" si="28"/>
      </c>
      <c r="AR84" s="93">
        <f t="shared" si="29"/>
      </c>
      <c r="AS84" s="93">
        <f t="shared" si="30"/>
      </c>
      <c r="AT84" s="94">
        <f t="shared" si="31"/>
      </c>
      <c r="AU84" s="94">
        <f t="shared" si="32"/>
      </c>
      <c r="AV84" s="93">
        <f t="shared" si="33"/>
      </c>
      <c r="AW84" s="94">
        <f t="shared" si="34"/>
      </c>
      <c r="AX84" s="94">
        <f t="shared" si="35"/>
      </c>
      <c r="AY84" s="94">
        <f t="shared" si="36"/>
      </c>
      <c r="AZ84" s="94">
        <f t="shared" si="37"/>
      </c>
      <c r="BA84" s="94">
        <f t="shared" si="38"/>
      </c>
      <c r="BB84" s="94">
        <f t="shared" si="39"/>
      </c>
    </row>
    <row r="85" spans="1:54" ht="15.75" customHeight="1">
      <c r="A85" s="9" t="s">
        <v>152</v>
      </c>
      <c r="B85" s="81"/>
      <c r="C85" s="81"/>
      <c r="D85" s="81"/>
      <c r="E85" s="81"/>
      <c r="F85" s="82"/>
      <c r="G85" s="82"/>
      <c r="H85" s="82"/>
      <c r="I85" s="77"/>
      <c r="J85" s="82"/>
      <c r="K85" s="82"/>
      <c r="L85" s="77"/>
      <c r="M85" s="81"/>
      <c r="N85" s="82"/>
      <c r="O85" s="82"/>
      <c r="P85" s="82"/>
      <c r="Q85" s="77"/>
      <c r="R85" s="79"/>
      <c r="S85" s="77"/>
      <c r="T85" s="77"/>
      <c r="U85" s="82"/>
      <c r="V85" s="77"/>
      <c r="W85" s="77"/>
      <c r="X85" s="77"/>
      <c r="Y85" s="81"/>
      <c r="Z85" s="82"/>
      <c r="AA85" s="83"/>
      <c r="AB85" s="83"/>
      <c r="AC85" s="83"/>
      <c r="AD85" s="83"/>
      <c r="AE85" s="83"/>
      <c r="AF85" s="83"/>
      <c r="AG85" s="83"/>
      <c r="AH85" s="83"/>
      <c r="AI85" s="91">
        <f t="shared" si="20"/>
      </c>
      <c r="AJ85" s="92">
        <f t="shared" si="21"/>
      </c>
      <c r="AK85" s="93">
        <f t="shared" si="22"/>
      </c>
      <c r="AL85" s="93">
        <f t="shared" si="23"/>
      </c>
      <c r="AM85" s="93">
        <f t="shared" si="24"/>
      </c>
      <c r="AN85" s="93">
        <f t="shared" si="25"/>
      </c>
      <c r="AO85" s="93">
        <f t="shared" si="26"/>
      </c>
      <c r="AP85" s="93">
        <f t="shared" si="27"/>
      </c>
      <c r="AQ85" s="93">
        <f t="shared" si="28"/>
      </c>
      <c r="AR85" s="93">
        <f t="shared" si="29"/>
      </c>
      <c r="AS85" s="93">
        <f t="shared" si="30"/>
      </c>
      <c r="AT85" s="94">
        <f t="shared" si="31"/>
      </c>
      <c r="AU85" s="94">
        <f t="shared" si="32"/>
      </c>
      <c r="AV85" s="93">
        <f t="shared" si="33"/>
      </c>
      <c r="AW85" s="94">
        <f t="shared" si="34"/>
      </c>
      <c r="AX85" s="94">
        <f t="shared" si="35"/>
      </c>
      <c r="AY85" s="94">
        <f t="shared" si="36"/>
      </c>
      <c r="AZ85" s="94">
        <f t="shared" si="37"/>
      </c>
      <c r="BA85" s="94">
        <f t="shared" si="38"/>
      </c>
      <c r="BB85" s="94">
        <f t="shared" si="39"/>
      </c>
    </row>
    <row r="86" spans="1:54" ht="15.75" customHeight="1">
      <c r="A86" s="9" t="s">
        <v>153</v>
      </c>
      <c r="B86" s="81"/>
      <c r="C86" s="81"/>
      <c r="D86" s="81"/>
      <c r="E86" s="81"/>
      <c r="F86" s="82"/>
      <c r="G86" s="82"/>
      <c r="H86" s="82"/>
      <c r="I86" s="77"/>
      <c r="J86" s="82"/>
      <c r="K86" s="82"/>
      <c r="L86" s="77"/>
      <c r="M86" s="81"/>
      <c r="N86" s="82"/>
      <c r="O86" s="82"/>
      <c r="P86" s="82"/>
      <c r="Q86" s="77"/>
      <c r="R86" s="79"/>
      <c r="S86" s="77"/>
      <c r="T86" s="77"/>
      <c r="U86" s="82"/>
      <c r="V86" s="77"/>
      <c r="W86" s="77"/>
      <c r="X86" s="77"/>
      <c r="Y86" s="81"/>
      <c r="Z86" s="82"/>
      <c r="AA86" s="83"/>
      <c r="AB86" s="83"/>
      <c r="AC86" s="83"/>
      <c r="AD86" s="83"/>
      <c r="AE86" s="83"/>
      <c r="AF86" s="83"/>
      <c r="AG86" s="83"/>
      <c r="AH86" s="83"/>
      <c r="AI86" s="91">
        <f t="shared" si="20"/>
      </c>
      <c r="AJ86" s="92">
        <f t="shared" si="21"/>
      </c>
      <c r="AK86" s="93">
        <f t="shared" si="22"/>
      </c>
      <c r="AL86" s="93">
        <f t="shared" si="23"/>
      </c>
      <c r="AM86" s="93">
        <f t="shared" si="24"/>
      </c>
      <c r="AN86" s="93">
        <f t="shared" si="25"/>
      </c>
      <c r="AO86" s="93">
        <f t="shared" si="26"/>
      </c>
      <c r="AP86" s="93">
        <f t="shared" si="27"/>
      </c>
      <c r="AQ86" s="93">
        <f t="shared" si="28"/>
      </c>
      <c r="AR86" s="93">
        <f t="shared" si="29"/>
      </c>
      <c r="AS86" s="93">
        <f t="shared" si="30"/>
      </c>
      <c r="AT86" s="94">
        <f t="shared" si="31"/>
      </c>
      <c r="AU86" s="94">
        <f t="shared" si="32"/>
      </c>
      <c r="AV86" s="93">
        <f t="shared" si="33"/>
      </c>
      <c r="AW86" s="94">
        <f t="shared" si="34"/>
      </c>
      <c r="AX86" s="94">
        <f t="shared" si="35"/>
      </c>
      <c r="AY86" s="94">
        <f t="shared" si="36"/>
      </c>
      <c r="AZ86" s="94">
        <f t="shared" si="37"/>
      </c>
      <c r="BA86" s="94">
        <f t="shared" si="38"/>
      </c>
      <c r="BB86" s="94">
        <f t="shared" si="39"/>
      </c>
    </row>
    <row r="87" spans="1:54" ht="15.75" customHeight="1">
      <c r="A87" s="9" t="s">
        <v>154</v>
      </c>
      <c r="B87" s="81"/>
      <c r="C87" s="81"/>
      <c r="D87" s="81"/>
      <c r="E87" s="81"/>
      <c r="F87" s="82"/>
      <c r="G87" s="82"/>
      <c r="H87" s="82"/>
      <c r="I87" s="77"/>
      <c r="J87" s="82"/>
      <c r="K87" s="82"/>
      <c r="L87" s="77"/>
      <c r="M87" s="81"/>
      <c r="N87" s="82"/>
      <c r="O87" s="82"/>
      <c r="P87" s="82"/>
      <c r="Q87" s="77"/>
      <c r="R87" s="79"/>
      <c r="S87" s="77"/>
      <c r="T87" s="77"/>
      <c r="U87" s="82"/>
      <c r="V87" s="77"/>
      <c r="W87" s="77"/>
      <c r="X87" s="77"/>
      <c r="Y87" s="81"/>
      <c r="Z87" s="82"/>
      <c r="AA87" s="83"/>
      <c r="AB87" s="83"/>
      <c r="AC87" s="83"/>
      <c r="AD87" s="83"/>
      <c r="AE87" s="83"/>
      <c r="AF87" s="83"/>
      <c r="AG87" s="83"/>
      <c r="AH87" s="83"/>
      <c r="AI87" s="91">
        <f t="shared" si="20"/>
      </c>
      <c r="AJ87" s="92">
        <f t="shared" si="21"/>
      </c>
      <c r="AK87" s="93">
        <f t="shared" si="22"/>
      </c>
      <c r="AL87" s="93">
        <f t="shared" si="23"/>
      </c>
      <c r="AM87" s="93">
        <f t="shared" si="24"/>
      </c>
      <c r="AN87" s="93">
        <f t="shared" si="25"/>
      </c>
      <c r="AO87" s="93">
        <f t="shared" si="26"/>
      </c>
      <c r="AP87" s="93">
        <f t="shared" si="27"/>
      </c>
      <c r="AQ87" s="93">
        <f t="shared" si="28"/>
      </c>
      <c r="AR87" s="93">
        <f t="shared" si="29"/>
      </c>
      <c r="AS87" s="93">
        <f t="shared" si="30"/>
      </c>
      <c r="AT87" s="94">
        <f t="shared" si="31"/>
      </c>
      <c r="AU87" s="94">
        <f t="shared" si="32"/>
      </c>
      <c r="AV87" s="93">
        <f t="shared" si="33"/>
      </c>
      <c r="AW87" s="94">
        <f t="shared" si="34"/>
      </c>
      <c r="AX87" s="94">
        <f t="shared" si="35"/>
      </c>
      <c r="AY87" s="94">
        <f t="shared" si="36"/>
      </c>
      <c r="AZ87" s="94">
        <f t="shared" si="37"/>
      </c>
      <c r="BA87" s="94">
        <f t="shared" si="38"/>
      </c>
      <c r="BB87" s="94">
        <f t="shared" si="39"/>
      </c>
    </row>
    <row r="88" spans="1:54" ht="15.75" customHeight="1">
      <c r="A88" s="9" t="s">
        <v>155</v>
      </c>
      <c r="B88" s="81"/>
      <c r="C88" s="81"/>
      <c r="D88" s="81"/>
      <c r="E88" s="81"/>
      <c r="F88" s="82"/>
      <c r="G88" s="82"/>
      <c r="H88" s="82"/>
      <c r="I88" s="77"/>
      <c r="J88" s="82"/>
      <c r="K88" s="82"/>
      <c r="L88" s="77"/>
      <c r="M88" s="81"/>
      <c r="N88" s="82"/>
      <c r="O88" s="82"/>
      <c r="P88" s="82"/>
      <c r="Q88" s="77"/>
      <c r="R88" s="79"/>
      <c r="S88" s="77"/>
      <c r="T88" s="77"/>
      <c r="U88" s="82"/>
      <c r="V88" s="77"/>
      <c r="W88" s="77"/>
      <c r="X88" s="77"/>
      <c r="Y88" s="81"/>
      <c r="Z88" s="82"/>
      <c r="AA88" s="83"/>
      <c r="AB88" s="83"/>
      <c r="AC88" s="83"/>
      <c r="AD88" s="83"/>
      <c r="AE88" s="83"/>
      <c r="AF88" s="83"/>
      <c r="AG88" s="83"/>
      <c r="AH88" s="83"/>
      <c r="AI88" s="91">
        <f t="shared" si="20"/>
      </c>
      <c r="AJ88" s="92">
        <f t="shared" si="21"/>
      </c>
      <c r="AK88" s="93">
        <f t="shared" si="22"/>
      </c>
      <c r="AL88" s="93">
        <f t="shared" si="23"/>
      </c>
      <c r="AM88" s="93">
        <f t="shared" si="24"/>
      </c>
      <c r="AN88" s="93">
        <f t="shared" si="25"/>
      </c>
      <c r="AO88" s="93">
        <f t="shared" si="26"/>
      </c>
      <c r="AP88" s="93">
        <f t="shared" si="27"/>
      </c>
      <c r="AQ88" s="93">
        <f t="shared" si="28"/>
      </c>
      <c r="AR88" s="93">
        <f t="shared" si="29"/>
      </c>
      <c r="AS88" s="93">
        <f t="shared" si="30"/>
      </c>
      <c r="AT88" s="94">
        <f t="shared" si="31"/>
      </c>
      <c r="AU88" s="94">
        <f t="shared" si="32"/>
      </c>
      <c r="AV88" s="93">
        <f t="shared" si="33"/>
      </c>
      <c r="AW88" s="94">
        <f t="shared" si="34"/>
      </c>
      <c r="AX88" s="94">
        <f t="shared" si="35"/>
      </c>
      <c r="AY88" s="94">
        <f t="shared" si="36"/>
      </c>
      <c r="AZ88" s="94">
        <f t="shared" si="37"/>
      </c>
      <c r="BA88" s="94">
        <f t="shared" si="38"/>
      </c>
      <c r="BB88" s="94">
        <f t="shared" si="39"/>
      </c>
    </row>
    <row r="89" spans="1:54" ht="15.75" customHeight="1">
      <c r="A89" s="9" t="s">
        <v>156</v>
      </c>
      <c r="B89" s="81"/>
      <c r="C89" s="81"/>
      <c r="D89" s="81"/>
      <c r="E89" s="81"/>
      <c r="F89" s="82"/>
      <c r="G89" s="82"/>
      <c r="H89" s="82"/>
      <c r="I89" s="77"/>
      <c r="J89" s="82"/>
      <c r="K89" s="82"/>
      <c r="L89" s="77"/>
      <c r="M89" s="81"/>
      <c r="N89" s="82"/>
      <c r="O89" s="82"/>
      <c r="P89" s="82"/>
      <c r="Q89" s="77"/>
      <c r="R89" s="79"/>
      <c r="S89" s="77"/>
      <c r="T89" s="77"/>
      <c r="U89" s="82"/>
      <c r="V89" s="77"/>
      <c r="W89" s="77"/>
      <c r="X89" s="77"/>
      <c r="Y89" s="81"/>
      <c r="Z89" s="82"/>
      <c r="AA89" s="83"/>
      <c r="AB89" s="83"/>
      <c r="AC89" s="83"/>
      <c r="AD89" s="83"/>
      <c r="AE89" s="83"/>
      <c r="AF89" s="83"/>
      <c r="AG89" s="83"/>
      <c r="AH89" s="83"/>
      <c r="AI89" s="91">
        <f t="shared" si="20"/>
      </c>
      <c r="AJ89" s="92">
        <f t="shared" si="21"/>
      </c>
      <c r="AK89" s="93">
        <f t="shared" si="22"/>
      </c>
      <c r="AL89" s="93">
        <f t="shared" si="23"/>
      </c>
      <c r="AM89" s="93">
        <f t="shared" si="24"/>
      </c>
      <c r="AN89" s="93">
        <f t="shared" si="25"/>
      </c>
      <c r="AO89" s="93">
        <f t="shared" si="26"/>
      </c>
      <c r="AP89" s="93">
        <f t="shared" si="27"/>
      </c>
      <c r="AQ89" s="93">
        <f t="shared" si="28"/>
      </c>
      <c r="AR89" s="93">
        <f t="shared" si="29"/>
      </c>
      <c r="AS89" s="93">
        <f t="shared" si="30"/>
      </c>
      <c r="AT89" s="94">
        <f t="shared" si="31"/>
      </c>
      <c r="AU89" s="94">
        <f t="shared" si="32"/>
      </c>
      <c r="AV89" s="93">
        <f t="shared" si="33"/>
      </c>
      <c r="AW89" s="94">
        <f t="shared" si="34"/>
      </c>
      <c r="AX89" s="94">
        <f t="shared" si="35"/>
      </c>
      <c r="AY89" s="94">
        <f t="shared" si="36"/>
      </c>
      <c r="AZ89" s="94">
        <f t="shared" si="37"/>
      </c>
      <c r="BA89" s="94">
        <f t="shared" si="38"/>
      </c>
      <c r="BB89" s="94">
        <f t="shared" si="39"/>
      </c>
    </row>
    <row r="90" spans="1:54" ht="15.75" customHeight="1">
      <c r="A90" s="9" t="s">
        <v>157</v>
      </c>
      <c r="B90" s="81"/>
      <c r="C90" s="81"/>
      <c r="D90" s="81"/>
      <c r="E90" s="81"/>
      <c r="F90" s="82"/>
      <c r="G90" s="82"/>
      <c r="H90" s="82"/>
      <c r="I90" s="77"/>
      <c r="J90" s="82"/>
      <c r="K90" s="82"/>
      <c r="L90" s="77"/>
      <c r="M90" s="81"/>
      <c r="N90" s="82"/>
      <c r="O90" s="82"/>
      <c r="P90" s="82"/>
      <c r="Q90" s="77"/>
      <c r="R90" s="79"/>
      <c r="S90" s="77"/>
      <c r="T90" s="77"/>
      <c r="U90" s="82"/>
      <c r="V90" s="77"/>
      <c r="W90" s="77"/>
      <c r="X90" s="77"/>
      <c r="Y90" s="81"/>
      <c r="Z90" s="82"/>
      <c r="AA90" s="83"/>
      <c r="AB90" s="83"/>
      <c r="AC90" s="83"/>
      <c r="AD90" s="83"/>
      <c r="AE90" s="83"/>
      <c r="AF90" s="83"/>
      <c r="AG90" s="83"/>
      <c r="AH90" s="83"/>
      <c r="AI90" s="91">
        <f t="shared" si="20"/>
      </c>
      <c r="AJ90" s="92">
        <f t="shared" si="21"/>
      </c>
      <c r="AK90" s="93">
        <f t="shared" si="22"/>
      </c>
      <c r="AL90" s="93">
        <f t="shared" si="23"/>
      </c>
      <c r="AM90" s="93">
        <f t="shared" si="24"/>
      </c>
      <c r="AN90" s="93">
        <f t="shared" si="25"/>
      </c>
      <c r="AO90" s="93">
        <f t="shared" si="26"/>
      </c>
      <c r="AP90" s="93">
        <f t="shared" si="27"/>
      </c>
      <c r="AQ90" s="93">
        <f t="shared" si="28"/>
      </c>
      <c r="AR90" s="93">
        <f t="shared" si="29"/>
      </c>
      <c r="AS90" s="93">
        <f t="shared" si="30"/>
      </c>
      <c r="AT90" s="94">
        <f t="shared" si="31"/>
      </c>
      <c r="AU90" s="94">
        <f t="shared" si="32"/>
      </c>
      <c r="AV90" s="93">
        <f t="shared" si="33"/>
      </c>
      <c r="AW90" s="94">
        <f t="shared" si="34"/>
      </c>
      <c r="AX90" s="94">
        <f t="shared" si="35"/>
      </c>
      <c r="AY90" s="94">
        <f t="shared" si="36"/>
      </c>
      <c r="AZ90" s="94">
        <f t="shared" si="37"/>
      </c>
      <c r="BA90" s="94">
        <f t="shared" si="38"/>
      </c>
      <c r="BB90" s="94">
        <f t="shared" si="39"/>
      </c>
    </row>
    <row r="91" spans="1:54" ht="15.75" customHeight="1">
      <c r="A91" s="9" t="s">
        <v>158</v>
      </c>
      <c r="B91" s="81"/>
      <c r="C91" s="81"/>
      <c r="D91" s="81"/>
      <c r="E91" s="81"/>
      <c r="F91" s="82"/>
      <c r="G91" s="82"/>
      <c r="H91" s="82"/>
      <c r="I91" s="77"/>
      <c r="J91" s="82"/>
      <c r="K91" s="82"/>
      <c r="L91" s="77"/>
      <c r="M91" s="81"/>
      <c r="N91" s="82"/>
      <c r="O91" s="82"/>
      <c r="P91" s="82"/>
      <c r="Q91" s="77"/>
      <c r="R91" s="79"/>
      <c r="S91" s="77"/>
      <c r="T91" s="77"/>
      <c r="U91" s="82"/>
      <c r="V91" s="77"/>
      <c r="W91" s="77"/>
      <c r="X91" s="77"/>
      <c r="Y91" s="81"/>
      <c r="Z91" s="82"/>
      <c r="AA91" s="83"/>
      <c r="AB91" s="83"/>
      <c r="AC91" s="83"/>
      <c r="AD91" s="83"/>
      <c r="AE91" s="83"/>
      <c r="AF91" s="83"/>
      <c r="AG91" s="83"/>
      <c r="AH91" s="83"/>
      <c r="AI91" s="91">
        <f t="shared" si="20"/>
      </c>
      <c r="AJ91" s="92">
        <f t="shared" si="21"/>
      </c>
      <c r="AK91" s="93">
        <f t="shared" si="22"/>
      </c>
      <c r="AL91" s="93">
        <f t="shared" si="23"/>
      </c>
      <c r="AM91" s="93">
        <f t="shared" si="24"/>
      </c>
      <c r="AN91" s="93">
        <f t="shared" si="25"/>
      </c>
      <c r="AO91" s="93">
        <f t="shared" si="26"/>
      </c>
      <c r="AP91" s="93">
        <f t="shared" si="27"/>
      </c>
      <c r="AQ91" s="93">
        <f t="shared" si="28"/>
      </c>
      <c r="AR91" s="93">
        <f t="shared" si="29"/>
      </c>
      <c r="AS91" s="93">
        <f t="shared" si="30"/>
      </c>
      <c r="AT91" s="94">
        <f t="shared" si="31"/>
      </c>
      <c r="AU91" s="94">
        <f t="shared" si="32"/>
      </c>
      <c r="AV91" s="93">
        <f t="shared" si="33"/>
      </c>
      <c r="AW91" s="94">
        <f t="shared" si="34"/>
      </c>
      <c r="AX91" s="94">
        <f t="shared" si="35"/>
      </c>
      <c r="AY91" s="94">
        <f t="shared" si="36"/>
      </c>
      <c r="AZ91" s="94">
        <f t="shared" si="37"/>
      </c>
      <c r="BA91" s="94">
        <f t="shared" si="38"/>
      </c>
      <c r="BB91" s="94">
        <f t="shared" si="39"/>
      </c>
    </row>
    <row r="92" spans="1:54" ht="15.75" customHeight="1">
      <c r="A92" s="9" t="s">
        <v>159</v>
      </c>
      <c r="B92" s="81"/>
      <c r="C92" s="81"/>
      <c r="D92" s="81"/>
      <c r="E92" s="81"/>
      <c r="F92" s="82"/>
      <c r="G92" s="82"/>
      <c r="H92" s="82"/>
      <c r="I92" s="77"/>
      <c r="J92" s="82"/>
      <c r="K92" s="82"/>
      <c r="L92" s="77"/>
      <c r="M92" s="81"/>
      <c r="N92" s="82"/>
      <c r="O92" s="82"/>
      <c r="P92" s="82"/>
      <c r="Q92" s="77"/>
      <c r="R92" s="79"/>
      <c r="S92" s="77"/>
      <c r="T92" s="77"/>
      <c r="U92" s="82"/>
      <c r="V92" s="77"/>
      <c r="W92" s="77"/>
      <c r="X92" s="77"/>
      <c r="Y92" s="81"/>
      <c r="Z92" s="82"/>
      <c r="AA92" s="83"/>
      <c r="AB92" s="83"/>
      <c r="AC92" s="83"/>
      <c r="AD92" s="83"/>
      <c r="AE92" s="83"/>
      <c r="AF92" s="83"/>
      <c r="AG92" s="83"/>
      <c r="AH92" s="83"/>
      <c r="AI92" s="91">
        <f t="shared" si="20"/>
      </c>
      <c r="AJ92" s="92">
        <f t="shared" si="21"/>
      </c>
      <c r="AK92" s="93">
        <f t="shared" si="22"/>
      </c>
      <c r="AL92" s="93">
        <f t="shared" si="23"/>
      </c>
      <c r="AM92" s="93">
        <f t="shared" si="24"/>
      </c>
      <c r="AN92" s="93">
        <f t="shared" si="25"/>
      </c>
      <c r="AO92" s="93">
        <f t="shared" si="26"/>
      </c>
      <c r="AP92" s="93">
        <f t="shared" si="27"/>
      </c>
      <c r="AQ92" s="93">
        <f t="shared" si="28"/>
      </c>
      <c r="AR92" s="93">
        <f t="shared" si="29"/>
      </c>
      <c r="AS92" s="93">
        <f t="shared" si="30"/>
      </c>
      <c r="AT92" s="94">
        <f t="shared" si="31"/>
      </c>
      <c r="AU92" s="94">
        <f t="shared" si="32"/>
      </c>
      <c r="AV92" s="93">
        <f t="shared" si="33"/>
      </c>
      <c r="AW92" s="94">
        <f t="shared" si="34"/>
      </c>
      <c r="AX92" s="94">
        <f t="shared" si="35"/>
      </c>
      <c r="AY92" s="94">
        <f t="shared" si="36"/>
      </c>
      <c r="AZ92" s="94">
        <f t="shared" si="37"/>
      </c>
      <c r="BA92" s="94">
        <f t="shared" si="38"/>
      </c>
      <c r="BB92" s="94">
        <f t="shared" si="39"/>
      </c>
    </row>
    <row r="93" spans="1:54" ht="15.75" customHeight="1">
      <c r="A93" s="9" t="s">
        <v>160</v>
      </c>
      <c r="B93" s="81"/>
      <c r="C93" s="81"/>
      <c r="D93" s="81"/>
      <c r="E93" s="81"/>
      <c r="F93" s="82"/>
      <c r="G93" s="82"/>
      <c r="H93" s="82"/>
      <c r="I93" s="77"/>
      <c r="J93" s="82"/>
      <c r="K93" s="82"/>
      <c r="L93" s="77"/>
      <c r="M93" s="81"/>
      <c r="N93" s="82"/>
      <c r="O93" s="82"/>
      <c r="P93" s="82"/>
      <c r="Q93" s="77"/>
      <c r="R93" s="79"/>
      <c r="S93" s="77"/>
      <c r="T93" s="77"/>
      <c r="U93" s="82"/>
      <c r="V93" s="77"/>
      <c r="W93" s="77"/>
      <c r="X93" s="77"/>
      <c r="Y93" s="81"/>
      <c r="Z93" s="82"/>
      <c r="AA93" s="83"/>
      <c r="AB93" s="83"/>
      <c r="AC93" s="83"/>
      <c r="AD93" s="83"/>
      <c r="AE93" s="83"/>
      <c r="AF93" s="83"/>
      <c r="AG93" s="83"/>
      <c r="AH93" s="83"/>
      <c r="AI93" s="91">
        <f t="shared" si="20"/>
      </c>
      <c r="AJ93" s="92">
        <f t="shared" si="21"/>
      </c>
      <c r="AK93" s="93">
        <f t="shared" si="22"/>
      </c>
      <c r="AL93" s="93">
        <f t="shared" si="23"/>
      </c>
      <c r="AM93" s="93">
        <f t="shared" si="24"/>
      </c>
      <c r="AN93" s="93">
        <f t="shared" si="25"/>
      </c>
      <c r="AO93" s="93">
        <f t="shared" si="26"/>
      </c>
      <c r="AP93" s="93">
        <f t="shared" si="27"/>
      </c>
      <c r="AQ93" s="93">
        <f t="shared" si="28"/>
      </c>
      <c r="AR93" s="93">
        <f t="shared" si="29"/>
      </c>
      <c r="AS93" s="93">
        <f t="shared" si="30"/>
      </c>
      <c r="AT93" s="94">
        <f t="shared" si="31"/>
      </c>
      <c r="AU93" s="94">
        <f t="shared" si="32"/>
      </c>
      <c r="AV93" s="93">
        <f t="shared" si="33"/>
      </c>
      <c r="AW93" s="94">
        <f t="shared" si="34"/>
      </c>
      <c r="AX93" s="94">
        <f t="shared" si="35"/>
      </c>
      <c r="AY93" s="94">
        <f t="shared" si="36"/>
      </c>
      <c r="AZ93" s="94">
        <f t="shared" si="37"/>
      </c>
      <c r="BA93" s="94">
        <f t="shared" si="38"/>
      </c>
      <c r="BB93" s="94">
        <f t="shared" si="39"/>
      </c>
    </row>
    <row r="94" spans="1:54" ht="15.75" customHeight="1">
      <c r="A94" s="9" t="s">
        <v>161</v>
      </c>
      <c r="B94" s="81"/>
      <c r="C94" s="81"/>
      <c r="D94" s="81"/>
      <c r="E94" s="81"/>
      <c r="F94" s="82"/>
      <c r="G94" s="82"/>
      <c r="H94" s="82"/>
      <c r="I94" s="77"/>
      <c r="J94" s="82"/>
      <c r="K94" s="82"/>
      <c r="L94" s="77"/>
      <c r="M94" s="81"/>
      <c r="N94" s="82"/>
      <c r="O94" s="82"/>
      <c r="P94" s="82"/>
      <c r="Q94" s="77"/>
      <c r="R94" s="79"/>
      <c r="S94" s="77"/>
      <c r="T94" s="77"/>
      <c r="U94" s="82"/>
      <c r="V94" s="77"/>
      <c r="W94" s="77"/>
      <c r="X94" s="77"/>
      <c r="Y94" s="81"/>
      <c r="Z94" s="82"/>
      <c r="AA94" s="83"/>
      <c r="AB94" s="83"/>
      <c r="AC94" s="83"/>
      <c r="AD94" s="83"/>
      <c r="AE94" s="83"/>
      <c r="AF94" s="83"/>
      <c r="AG94" s="83"/>
      <c r="AH94" s="83"/>
      <c r="AI94" s="91">
        <f t="shared" si="20"/>
      </c>
      <c r="AJ94" s="92">
        <f t="shared" si="21"/>
      </c>
      <c r="AK94" s="93">
        <f t="shared" si="22"/>
      </c>
      <c r="AL94" s="93">
        <f t="shared" si="23"/>
      </c>
      <c r="AM94" s="93">
        <f t="shared" si="24"/>
      </c>
      <c r="AN94" s="93">
        <f t="shared" si="25"/>
      </c>
      <c r="AO94" s="93">
        <f t="shared" si="26"/>
      </c>
      <c r="AP94" s="93">
        <f t="shared" si="27"/>
      </c>
      <c r="AQ94" s="93">
        <f t="shared" si="28"/>
      </c>
      <c r="AR94" s="93">
        <f t="shared" si="29"/>
      </c>
      <c r="AS94" s="93">
        <f t="shared" si="30"/>
      </c>
      <c r="AT94" s="94">
        <f t="shared" si="31"/>
      </c>
      <c r="AU94" s="94">
        <f t="shared" si="32"/>
      </c>
      <c r="AV94" s="93">
        <f t="shared" si="33"/>
      </c>
      <c r="AW94" s="94">
        <f t="shared" si="34"/>
      </c>
      <c r="AX94" s="94">
        <f t="shared" si="35"/>
      </c>
      <c r="AY94" s="94">
        <f t="shared" si="36"/>
      </c>
      <c r="AZ94" s="94">
        <f t="shared" si="37"/>
      </c>
      <c r="BA94" s="94">
        <f t="shared" si="38"/>
      </c>
      <c r="BB94" s="94">
        <f t="shared" si="39"/>
      </c>
    </row>
    <row r="95" spans="1:54" ht="15.75" customHeight="1">
      <c r="A95" s="9" t="s">
        <v>162</v>
      </c>
      <c r="B95" s="81"/>
      <c r="C95" s="81"/>
      <c r="D95" s="81"/>
      <c r="E95" s="81"/>
      <c r="F95" s="82"/>
      <c r="G95" s="82"/>
      <c r="H95" s="82"/>
      <c r="I95" s="77"/>
      <c r="J95" s="82"/>
      <c r="K95" s="82"/>
      <c r="L95" s="77"/>
      <c r="M95" s="81"/>
      <c r="N95" s="82"/>
      <c r="O95" s="82"/>
      <c r="P95" s="82"/>
      <c r="Q95" s="77"/>
      <c r="R95" s="79"/>
      <c r="S95" s="77"/>
      <c r="T95" s="77"/>
      <c r="U95" s="82"/>
      <c r="V95" s="77"/>
      <c r="W95" s="77"/>
      <c r="X95" s="77"/>
      <c r="Y95" s="81"/>
      <c r="Z95" s="82"/>
      <c r="AA95" s="83"/>
      <c r="AB95" s="83"/>
      <c r="AC95" s="83"/>
      <c r="AD95" s="83"/>
      <c r="AE95" s="83"/>
      <c r="AF95" s="83"/>
      <c r="AG95" s="83"/>
      <c r="AH95" s="83"/>
      <c r="AI95" s="91">
        <f t="shared" si="20"/>
      </c>
      <c r="AJ95" s="92">
        <f t="shared" si="21"/>
      </c>
      <c r="AK95" s="93">
        <f t="shared" si="22"/>
      </c>
      <c r="AL95" s="93">
        <f t="shared" si="23"/>
      </c>
      <c r="AM95" s="93">
        <f t="shared" si="24"/>
      </c>
      <c r="AN95" s="93">
        <f t="shared" si="25"/>
      </c>
      <c r="AO95" s="93">
        <f t="shared" si="26"/>
      </c>
      <c r="AP95" s="93">
        <f t="shared" si="27"/>
      </c>
      <c r="AQ95" s="93">
        <f t="shared" si="28"/>
      </c>
      <c r="AR95" s="93">
        <f t="shared" si="29"/>
      </c>
      <c r="AS95" s="93">
        <f t="shared" si="30"/>
      </c>
      <c r="AT95" s="94">
        <f t="shared" si="31"/>
      </c>
      <c r="AU95" s="94">
        <f t="shared" si="32"/>
      </c>
      <c r="AV95" s="93">
        <f t="shared" si="33"/>
      </c>
      <c r="AW95" s="94">
        <f t="shared" si="34"/>
      </c>
      <c r="AX95" s="94">
        <f t="shared" si="35"/>
      </c>
      <c r="AY95" s="94">
        <f t="shared" si="36"/>
      </c>
      <c r="AZ95" s="94">
        <f t="shared" si="37"/>
      </c>
      <c r="BA95" s="94">
        <f t="shared" si="38"/>
      </c>
      <c r="BB95" s="94">
        <f t="shared" si="39"/>
      </c>
    </row>
    <row r="96" spans="1:54" ht="15.75" customHeight="1">
      <c r="A96" s="9" t="s">
        <v>163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91">
        <f t="shared" si="20"/>
      </c>
      <c r="AJ96" s="92">
        <f t="shared" si="21"/>
      </c>
      <c r="AK96" s="93">
        <f t="shared" si="22"/>
      </c>
      <c r="AL96" s="93">
        <f t="shared" si="23"/>
      </c>
      <c r="AM96" s="93">
        <f t="shared" si="24"/>
      </c>
      <c r="AN96" s="93">
        <f t="shared" si="25"/>
      </c>
      <c r="AO96" s="93">
        <f t="shared" si="26"/>
      </c>
      <c r="AP96" s="93">
        <f t="shared" si="27"/>
      </c>
      <c r="AQ96" s="93">
        <f t="shared" si="28"/>
      </c>
      <c r="AR96" s="93">
        <f t="shared" si="29"/>
      </c>
      <c r="AS96" s="93">
        <f t="shared" si="30"/>
      </c>
      <c r="AT96" s="94">
        <f t="shared" si="31"/>
      </c>
      <c r="AU96" s="94">
        <f t="shared" si="32"/>
      </c>
      <c r="AV96" s="93">
        <f t="shared" si="33"/>
      </c>
      <c r="AW96" s="94">
        <f t="shared" si="34"/>
      </c>
      <c r="AX96" s="94">
        <f t="shared" si="35"/>
      </c>
      <c r="AY96" s="94">
        <f t="shared" si="36"/>
      </c>
      <c r="AZ96" s="94">
        <f t="shared" si="37"/>
      </c>
      <c r="BA96" s="94">
        <f t="shared" si="38"/>
      </c>
      <c r="BB96" s="94">
        <f t="shared" si="39"/>
      </c>
    </row>
    <row r="97" spans="1:54" ht="15.75" customHeight="1">
      <c r="A97" s="9" t="s">
        <v>164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91">
        <f t="shared" si="20"/>
      </c>
      <c r="AJ97" s="92">
        <f t="shared" si="21"/>
      </c>
      <c r="AK97" s="93">
        <f t="shared" si="22"/>
      </c>
      <c r="AL97" s="93">
        <f t="shared" si="23"/>
      </c>
      <c r="AM97" s="93">
        <f t="shared" si="24"/>
      </c>
      <c r="AN97" s="93">
        <f t="shared" si="25"/>
      </c>
      <c r="AO97" s="93">
        <f t="shared" si="26"/>
      </c>
      <c r="AP97" s="93">
        <f t="shared" si="27"/>
      </c>
      <c r="AQ97" s="93">
        <f t="shared" si="28"/>
      </c>
      <c r="AR97" s="93">
        <f t="shared" si="29"/>
      </c>
      <c r="AS97" s="93">
        <f t="shared" si="30"/>
      </c>
      <c r="AT97" s="94">
        <f t="shared" si="31"/>
      </c>
      <c r="AU97" s="94">
        <f t="shared" si="32"/>
      </c>
      <c r="AV97" s="93">
        <f t="shared" si="33"/>
      </c>
      <c r="AW97" s="94">
        <f t="shared" si="34"/>
      </c>
      <c r="AX97" s="94">
        <f t="shared" si="35"/>
      </c>
      <c r="AY97" s="94">
        <f t="shared" si="36"/>
      </c>
      <c r="AZ97" s="94">
        <f t="shared" si="37"/>
      </c>
      <c r="BA97" s="94">
        <f t="shared" si="38"/>
      </c>
      <c r="BB97" s="94">
        <f t="shared" si="39"/>
      </c>
    </row>
    <row r="98" spans="1:54" ht="15.75" customHeight="1">
      <c r="A98" s="9" t="s">
        <v>165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91">
        <f t="shared" si="20"/>
      </c>
      <c r="AJ98" s="92">
        <f t="shared" si="21"/>
      </c>
      <c r="AK98" s="93">
        <f t="shared" si="22"/>
      </c>
      <c r="AL98" s="93">
        <f t="shared" si="23"/>
      </c>
      <c r="AM98" s="93">
        <f t="shared" si="24"/>
      </c>
      <c r="AN98" s="93">
        <f t="shared" si="25"/>
      </c>
      <c r="AO98" s="93">
        <f t="shared" si="26"/>
      </c>
      <c r="AP98" s="93">
        <f t="shared" si="27"/>
      </c>
      <c r="AQ98" s="93">
        <f t="shared" si="28"/>
      </c>
      <c r="AR98" s="93">
        <f t="shared" si="29"/>
      </c>
      <c r="AS98" s="93">
        <f t="shared" si="30"/>
      </c>
      <c r="AT98" s="94">
        <f t="shared" si="31"/>
      </c>
      <c r="AU98" s="94">
        <f t="shared" si="32"/>
      </c>
      <c r="AV98" s="93">
        <f t="shared" si="33"/>
      </c>
      <c r="AW98" s="94">
        <f t="shared" si="34"/>
      </c>
      <c r="AX98" s="94">
        <f t="shared" si="35"/>
      </c>
      <c r="AY98" s="94">
        <f t="shared" si="36"/>
      </c>
      <c r="AZ98" s="94">
        <f t="shared" si="37"/>
      </c>
      <c r="BA98" s="94">
        <f t="shared" si="38"/>
      </c>
      <c r="BB98" s="94">
        <f t="shared" si="39"/>
      </c>
    </row>
    <row r="99" spans="1:54" ht="15.75" customHeight="1">
      <c r="A99" s="9" t="s">
        <v>166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91">
        <f t="shared" si="20"/>
      </c>
      <c r="AJ99" s="92">
        <f t="shared" si="21"/>
      </c>
      <c r="AK99" s="93">
        <f t="shared" si="22"/>
      </c>
      <c r="AL99" s="93">
        <f t="shared" si="23"/>
      </c>
      <c r="AM99" s="93">
        <f t="shared" si="24"/>
      </c>
      <c r="AN99" s="93">
        <f t="shared" si="25"/>
      </c>
      <c r="AO99" s="93">
        <f t="shared" si="26"/>
      </c>
      <c r="AP99" s="93">
        <f t="shared" si="27"/>
      </c>
      <c r="AQ99" s="93">
        <f t="shared" si="28"/>
      </c>
      <c r="AR99" s="93">
        <f t="shared" si="29"/>
      </c>
      <c r="AS99" s="93">
        <f t="shared" si="30"/>
      </c>
      <c r="AT99" s="94">
        <f t="shared" si="31"/>
      </c>
      <c r="AU99" s="94">
        <f t="shared" si="32"/>
      </c>
      <c r="AV99" s="93">
        <f t="shared" si="33"/>
      </c>
      <c r="AW99" s="94">
        <f t="shared" si="34"/>
      </c>
      <c r="AX99" s="94">
        <f t="shared" si="35"/>
      </c>
      <c r="AY99" s="94">
        <f t="shared" si="36"/>
      </c>
      <c r="AZ99" s="94">
        <f t="shared" si="37"/>
      </c>
      <c r="BA99" s="94">
        <f t="shared" si="38"/>
      </c>
      <c r="BB99" s="94">
        <f t="shared" si="39"/>
      </c>
    </row>
    <row r="100" spans="1:54" ht="15.75" customHeight="1">
      <c r="A100" s="9" t="s">
        <v>167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91">
        <f t="shared" si="20"/>
      </c>
      <c r="AJ100" s="92">
        <f t="shared" si="21"/>
      </c>
      <c r="AK100" s="93">
        <f t="shared" si="22"/>
      </c>
      <c r="AL100" s="93">
        <f t="shared" si="23"/>
      </c>
      <c r="AM100" s="93">
        <f t="shared" si="24"/>
      </c>
      <c r="AN100" s="93">
        <f t="shared" si="25"/>
      </c>
      <c r="AO100" s="93">
        <f t="shared" si="26"/>
      </c>
      <c r="AP100" s="93">
        <f t="shared" si="27"/>
      </c>
      <c r="AQ100" s="93">
        <f t="shared" si="28"/>
      </c>
      <c r="AR100" s="93">
        <f t="shared" si="29"/>
      </c>
      <c r="AS100" s="93">
        <f t="shared" si="30"/>
      </c>
      <c r="AT100" s="94">
        <f t="shared" si="31"/>
      </c>
      <c r="AU100" s="94">
        <f t="shared" si="32"/>
      </c>
      <c r="AV100" s="93">
        <f t="shared" si="33"/>
      </c>
      <c r="AW100" s="94">
        <f t="shared" si="34"/>
      </c>
      <c r="AX100" s="94">
        <f t="shared" si="35"/>
      </c>
      <c r="AY100" s="94">
        <f t="shared" si="36"/>
      </c>
      <c r="AZ100" s="94">
        <f t="shared" si="37"/>
      </c>
      <c r="BA100" s="94">
        <f t="shared" si="38"/>
      </c>
      <c r="BB100" s="94">
        <f t="shared" si="39"/>
      </c>
    </row>
    <row r="101" spans="1:54" ht="15.75" customHeight="1">
      <c r="A101" s="9" t="s">
        <v>168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91">
        <f t="shared" si="20"/>
      </c>
      <c r="AJ101" s="92">
        <f t="shared" si="21"/>
      </c>
      <c r="AK101" s="93">
        <f t="shared" si="22"/>
      </c>
      <c r="AL101" s="93">
        <f t="shared" si="23"/>
      </c>
      <c r="AM101" s="93">
        <f t="shared" si="24"/>
      </c>
      <c r="AN101" s="93">
        <f t="shared" si="25"/>
      </c>
      <c r="AO101" s="93">
        <f t="shared" si="26"/>
      </c>
      <c r="AP101" s="93">
        <f t="shared" si="27"/>
      </c>
      <c r="AQ101" s="93">
        <f t="shared" si="28"/>
      </c>
      <c r="AR101" s="93">
        <f t="shared" si="29"/>
      </c>
      <c r="AS101" s="93">
        <f t="shared" si="30"/>
      </c>
      <c r="AT101" s="94">
        <f t="shared" si="31"/>
      </c>
      <c r="AU101" s="94">
        <f t="shared" si="32"/>
      </c>
      <c r="AV101" s="93">
        <f t="shared" si="33"/>
      </c>
      <c r="AW101" s="94">
        <f t="shared" si="34"/>
      </c>
      <c r="AX101" s="94">
        <f t="shared" si="35"/>
      </c>
      <c r="AY101" s="94">
        <f t="shared" si="36"/>
      </c>
      <c r="AZ101" s="94">
        <f t="shared" si="37"/>
      </c>
      <c r="BA101" s="94">
        <f t="shared" si="38"/>
      </c>
      <c r="BB101" s="94">
        <f t="shared" si="39"/>
      </c>
    </row>
    <row r="102" spans="1:54" ht="15.75" customHeight="1">
      <c r="A102" s="9" t="s">
        <v>169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91">
        <f t="shared" si="20"/>
      </c>
      <c r="AJ102" s="92">
        <f t="shared" si="21"/>
      </c>
      <c r="AK102" s="93">
        <f t="shared" si="22"/>
      </c>
      <c r="AL102" s="93">
        <f t="shared" si="23"/>
      </c>
      <c r="AM102" s="93">
        <f t="shared" si="24"/>
      </c>
      <c r="AN102" s="93">
        <f t="shared" si="25"/>
      </c>
      <c r="AO102" s="93">
        <f t="shared" si="26"/>
      </c>
      <c r="AP102" s="93">
        <f t="shared" si="27"/>
      </c>
      <c r="AQ102" s="93">
        <f t="shared" si="28"/>
      </c>
      <c r="AR102" s="93">
        <f t="shared" si="29"/>
      </c>
      <c r="AS102" s="93">
        <f t="shared" si="30"/>
      </c>
      <c r="AT102" s="94">
        <f t="shared" si="31"/>
      </c>
      <c r="AU102" s="94">
        <f t="shared" si="32"/>
      </c>
      <c r="AV102" s="93">
        <f t="shared" si="33"/>
      </c>
      <c r="AW102" s="94">
        <f t="shared" si="34"/>
      </c>
      <c r="AX102" s="94">
        <f t="shared" si="35"/>
      </c>
      <c r="AY102" s="94">
        <f t="shared" si="36"/>
      </c>
      <c r="AZ102" s="94">
        <f t="shared" si="37"/>
      </c>
      <c r="BA102" s="94">
        <f t="shared" si="38"/>
      </c>
      <c r="BB102" s="94">
        <f t="shared" si="39"/>
      </c>
    </row>
    <row r="103" spans="1:54" ht="15.75" customHeight="1">
      <c r="A103" s="9" t="s">
        <v>170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91">
        <f t="shared" si="20"/>
      </c>
      <c r="AJ103" s="92">
        <f t="shared" si="21"/>
      </c>
      <c r="AK103" s="93">
        <f t="shared" si="22"/>
      </c>
      <c r="AL103" s="93">
        <f t="shared" si="23"/>
      </c>
      <c r="AM103" s="93">
        <f t="shared" si="24"/>
      </c>
      <c r="AN103" s="93">
        <f t="shared" si="25"/>
      </c>
      <c r="AO103" s="93">
        <f t="shared" si="26"/>
      </c>
      <c r="AP103" s="93">
        <f t="shared" si="27"/>
      </c>
      <c r="AQ103" s="93">
        <f t="shared" si="28"/>
      </c>
      <c r="AR103" s="93">
        <f t="shared" si="29"/>
      </c>
      <c r="AS103" s="93">
        <f t="shared" si="30"/>
      </c>
      <c r="AT103" s="94">
        <f t="shared" si="31"/>
      </c>
      <c r="AU103" s="94">
        <f t="shared" si="32"/>
      </c>
      <c r="AV103" s="93">
        <f t="shared" si="33"/>
      </c>
      <c r="AW103" s="94">
        <f t="shared" si="34"/>
      </c>
      <c r="AX103" s="94">
        <f t="shared" si="35"/>
      </c>
      <c r="AY103" s="94">
        <f t="shared" si="36"/>
      </c>
      <c r="AZ103" s="94">
        <f t="shared" si="37"/>
      </c>
      <c r="BA103" s="94">
        <f t="shared" si="38"/>
      </c>
      <c r="BB103" s="94">
        <f t="shared" si="39"/>
      </c>
    </row>
    <row r="104" spans="1:54" ht="15.75" customHeight="1">
      <c r="A104" s="9" t="s">
        <v>171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91">
        <f t="shared" si="20"/>
      </c>
      <c r="AJ104" s="92">
        <f t="shared" si="21"/>
      </c>
      <c r="AK104" s="93">
        <f t="shared" si="22"/>
      </c>
      <c r="AL104" s="93">
        <f t="shared" si="23"/>
      </c>
      <c r="AM104" s="93">
        <f t="shared" si="24"/>
      </c>
      <c r="AN104" s="93">
        <f t="shared" si="25"/>
      </c>
      <c r="AO104" s="93">
        <f t="shared" si="26"/>
      </c>
      <c r="AP104" s="93">
        <f t="shared" si="27"/>
      </c>
      <c r="AQ104" s="93">
        <f t="shared" si="28"/>
      </c>
      <c r="AR104" s="93">
        <f t="shared" si="29"/>
      </c>
      <c r="AS104" s="93">
        <f t="shared" si="30"/>
      </c>
      <c r="AT104" s="94">
        <f t="shared" si="31"/>
      </c>
      <c r="AU104" s="94">
        <f t="shared" si="32"/>
      </c>
      <c r="AV104" s="93">
        <f t="shared" si="33"/>
      </c>
      <c r="AW104" s="94">
        <f t="shared" si="34"/>
      </c>
      <c r="AX104" s="94">
        <f t="shared" si="35"/>
      </c>
      <c r="AY104" s="94">
        <f t="shared" si="36"/>
      </c>
      <c r="AZ104" s="94">
        <f t="shared" si="37"/>
      </c>
      <c r="BA104" s="94">
        <f t="shared" si="38"/>
      </c>
      <c r="BB104" s="94">
        <f t="shared" si="39"/>
      </c>
    </row>
    <row r="105" spans="1:54" ht="15.75" customHeight="1">
      <c r="A105" s="9" t="s">
        <v>172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91">
        <f t="shared" si="20"/>
      </c>
      <c r="AJ105" s="92">
        <f t="shared" si="21"/>
      </c>
      <c r="AK105" s="93">
        <f t="shared" si="22"/>
      </c>
      <c r="AL105" s="93">
        <f t="shared" si="23"/>
      </c>
      <c r="AM105" s="93">
        <f t="shared" si="24"/>
      </c>
      <c r="AN105" s="93">
        <f t="shared" si="25"/>
      </c>
      <c r="AO105" s="93">
        <f t="shared" si="26"/>
      </c>
      <c r="AP105" s="93">
        <f t="shared" si="27"/>
      </c>
      <c r="AQ105" s="93">
        <f t="shared" si="28"/>
      </c>
      <c r="AR105" s="93">
        <f t="shared" si="29"/>
      </c>
      <c r="AS105" s="93">
        <f t="shared" si="30"/>
      </c>
      <c r="AT105" s="94">
        <f t="shared" si="31"/>
      </c>
      <c r="AU105" s="94">
        <f t="shared" si="32"/>
      </c>
      <c r="AV105" s="93">
        <f t="shared" si="33"/>
      </c>
      <c r="AW105" s="94">
        <f t="shared" si="34"/>
      </c>
      <c r="AX105" s="94">
        <f t="shared" si="35"/>
      </c>
      <c r="AY105" s="94">
        <f t="shared" si="36"/>
      </c>
      <c r="AZ105" s="94">
        <f t="shared" si="37"/>
      </c>
      <c r="BA105" s="94">
        <f t="shared" si="38"/>
      </c>
      <c r="BB105" s="94">
        <f t="shared" si="39"/>
      </c>
    </row>
    <row r="106" spans="1:54" ht="15.75" customHeight="1">
      <c r="A106" s="9" t="s">
        <v>173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91">
        <f t="shared" si="20"/>
      </c>
      <c r="AJ106" s="92">
        <f t="shared" si="21"/>
      </c>
      <c r="AK106" s="93">
        <f t="shared" si="22"/>
      </c>
      <c r="AL106" s="93">
        <f t="shared" si="23"/>
      </c>
      <c r="AM106" s="93">
        <f t="shared" si="24"/>
      </c>
      <c r="AN106" s="93">
        <f t="shared" si="25"/>
      </c>
      <c r="AO106" s="93">
        <f t="shared" si="26"/>
      </c>
      <c r="AP106" s="93">
        <f t="shared" si="27"/>
      </c>
      <c r="AQ106" s="93">
        <f t="shared" si="28"/>
      </c>
      <c r="AR106" s="93">
        <f t="shared" si="29"/>
      </c>
      <c r="AS106" s="93">
        <f t="shared" si="30"/>
      </c>
      <c r="AT106" s="94">
        <f t="shared" si="31"/>
      </c>
      <c r="AU106" s="94">
        <f t="shared" si="32"/>
      </c>
      <c r="AV106" s="93">
        <f t="shared" si="33"/>
      </c>
      <c r="AW106" s="94">
        <f t="shared" si="34"/>
      </c>
      <c r="AX106" s="94">
        <f t="shared" si="35"/>
      </c>
      <c r="AY106" s="94">
        <f t="shared" si="36"/>
      </c>
      <c r="AZ106" s="94">
        <f t="shared" si="37"/>
      </c>
      <c r="BA106" s="94">
        <f t="shared" si="38"/>
      </c>
      <c r="BB106" s="94">
        <f t="shared" si="39"/>
      </c>
    </row>
    <row r="107" spans="1:54" ht="15.75" customHeight="1">
      <c r="A107" s="9" t="s">
        <v>174</v>
      </c>
      <c r="B107" s="77"/>
      <c r="C107" s="77"/>
      <c r="D107" s="77"/>
      <c r="E107" s="77"/>
      <c r="F107" s="78"/>
      <c r="G107" s="78"/>
      <c r="H107" s="78"/>
      <c r="I107" s="77"/>
      <c r="J107" s="78"/>
      <c r="K107" s="78"/>
      <c r="L107" s="77"/>
      <c r="M107" s="77"/>
      <c r="N107" s="78"/>
      <c r="O107" s="78"/>
      <c r="P107" s="78"/>
      <c r="Q107" s="77"/>
      <c r="R107" s="79"/>
      <c r="S107" s="77"/>
      <c r="T107" s="77"/>
      <c r="U107" s="78"/>
      <c r="V107" s="77"/>
      <c r="W107" s="77"/>
      <c r="X107" s="77"/>
      <c r="Y107" s="77"/>
      <c r="Z107" s="78"/>
      <c r="AA107" s="80"/>
      <c r="AB107" s="80"/>
      <c r="AC107" s="80"/>
      <c r="AD107" s="80"/>
      <c r="AE107" s="80"/>
      <c r="AF107" s="80"/>
      <c r="AG107" s="80"/>
      <c r="AH107" s="80"/>
      <c r="AI107" s="91">
        <f t="shared" si="20"/>
      </c>
      <c r="AJ107" s="92">
        <f t="shared" si="21"/>
      </c>
      <c r="AK107" s="93">
        <f t="shared" si="22"/>
      </c>
      <c r="AL107" s="93">
        <f t="shared" si="23"/>
      </c>
      <c r="AM107" s="93">
        <f t="shared" si="24"/>
      </c>
      <c r="AN107" s="93">
        <f t="shared" si="25"/>
      </c>
      <c r="AO107" s="93">
        <f t="shared" si="26"/>
      </c>
      <c r="AP107" s="93">
        <f t="shared" si="27"/>
      </c>
      <c r="AQ107" s="93">
        <f t="shared" si="28"/>
      </c>
      <c r="AR107" s="93">
        <f t="shared" si="29"/>
      </c>
      <c r="AS107" s="93">
        <f t="shared" si="30"/>
      </c>
      <c r="AT107" s="94">
        <f t="shared" si="31"/>
      </c>
      <c r="AU107" s="94">
        <f t="shared" si="32"/>
      </c>
      <c r="AV107" s="93">
        <f t="shared" si="33"/>
      </c>
      <c r="AW107" s="94">
        <f t="shared" si="34"/>
      </c>
      <c r="AX107" s="94">
        <f t="shared" si="35"/>
      </c>
      <c r="AY107" s="94">
        <f t="shared" si="36"/>
      </c>
      <c r="AZ107" s="94">
        <f t="shared" si="37"/>
      </c>
      <c r="BA107" s="94">
        <f t="shared" si="38"/>
      </c>
      <c r="BB107" s="94">
        <f t="shared" si="39"/>
      </c>
    </row>
    <row r="108" spans="1:54" ht="15.75" customHeight="1">
      <c r="A108" s="9" t="s">
        <v>175</v>
      </c>
      <c r="B108" s="81"/>
      <c r="C108" s="81"/>
      <c r="D108" s="81"/>
      <c r="E108" s="81"/>
      <c r="F108" s="82"/>
      <c r="G108" s="82"/>
      <c r="H108" s="82"/>
      <c r="I108" s="77"/>
      <c r="J108" s="82"/>
      <c r="K108" s="82"/>
      <c r="L108" s="77"/>
      <c r="M108" s="81"/>
      <c r="N108" s="82"/>
      <c r="O108" s="82"/>
      <c r="P108" s="82"/>
      <c r="Q108" s="77"/>
      <c r="R108" s="79"/>
      <c r="S108" s="77"/>
      <c r="T108" s="77"/>
      <c r="U108" s="82"/>
      <c r="V108" s="77"/>
      <c r="W108" s="77"/>
      <c r="X108" s="77"/>
      <c r="Y108" s="81"/>
      <c r="Z108" s="82"/>
      <c r="AA108" s="83"/>
      <c r="AB108" s="83"/>
      <c r="AC108" s="83"/>
      <c r="AD108" s="83"/>
      <c r="AE108" s="83"/>
      <c r="AF108" s="83"/>
      <c r="AG108" s="83"/>
      <c r="AH108" s="83"/>
      <c r="AI108" s="91">
        <f t="shared" si="20"/>
      </c>
      <c r="AJ108" s="92">
        <f t="shared" si="21"/>
      </c>
      <c r="AK108" s="93">
        <f t="shared" si="22"/>
      </c>
      <c r="AL108" s="93">
        <f t="shared" si="23"/>
      </c>
      <c r="AM108" s="93">
        <f t="shared" si="24"/>
      </c>
      <c r="AN108" s="93">
        <f t="shared" si="25"/>
      </c>
      <c r="AO108" s="93">
        <f t="shared" si="26"/>
      </c>
      <c r="AP108" s="93">
        <f t="shared" si="27"/>
      </c>
      <c r="AQ108" s="93">
        <f t="shared" si="28"/>
      </c>
      <c r="AR108" s="93">
        <f t="shared" si="29"/>
      </c>
      <c r="AS108" s="93">
        <f t="shared" si="30"/>
      </c>
      <c r="AT108" s="94">
        <f t="shared" si="31"/>
      </c>
      <c r="AU108" s="94">
        <f t="shared" si="32"/>
      </c>
      <c r="AV108" s="93">
        <f t="shared" si="33"/>
      </c>
      <c r="AW108" s="94">
        <f t="shared" si="34"/>
      </c>
      <c r="AX108" s="94">
        <f t="shared" si="35"/>
      </c>
      <c r="AY108" s="94">
        <f t="shared" si="36"/>
      </c>
      <c r="AZ108" s="94">
        <f t="shared" si="37"/>
      </c>
      <c r="BA108" s="94">
        <f t="shared" si="38"/>
      </c>
      <c r="BB108" s="94">
        <f t="shared" si="39"/>
      </c>
    </row>
    <row r="109" spans="1:54" ht="15.75" customHeight="1">
      <c r="A109" s="9" t="s">
        <v>176</v>
      </c>
      <c r="B109" s="81"/>
      <c r="C109" s="81"/>
      <c r="D109" s="81"/>
      <c r="E109" s="81"/>
      <c r="F109" s="82"/>
      <c r="G109" s="82"/>
      <c r="H109" s="82"/>
      <c r="I109" s="77"/>
      <c r="J109" s="82"/>
      <c r="K109" s="82"/>
      <c r="L109" s="77"/>
      <c r="M109" s="81"/>
      <c r="N109" s="82"/>
      <c r="O109" s="82"/>
      <c r="P109" s="82"/>
      <c r="Q109" s="77"/>
      <c r="R109" s="79"/>
      <c r="S109" s="77"/>
      <c r="T109" s="77"/>
      <c r="U109" s="82"/>
      <c r="V109" s="77"/>
      <c r="W109" s="77"/>
      <c r="X109" s="77"/>
      <c r="Y109" s="81"/>
      <c r="Z109" s="82"/>
      <c r="AA109" s="83"/>
      <c r="AB109" s="83"/>
      <c r="AC109" s="83"/>
      <c r="AD109" s="83"/>
      <c r="AE109" s="83"/>
      <c r="AF109" s="83"/>
      <c r="AG109" s="83"/>
      <c r="AH109" s="83"/>
      <c r="AI109" s="91">
        <f t="shared" si="20"/>
      </c>
      <c r="AJ109" s="92">
        <f t="shared" si="21"/>
      </c>
      <c r="AK109" s="93">
        <f t="shared" si="22"/>
      </c>
      <c r="AL109" s="93">
        <f t="shared" si="23"/>
      </c>
      <c r="AM109" s="93">
        <f t="shared" si="24"/>
      </c>
      <c r="AN109" s="93">
        <f t="shared" si="25"/>
      </c>
      <c r="AO109" s="93">
        <f t="shared" si="26"/>
      </c>
      <c r="AP109" s="93">
        <f t="shared" si="27"/>
      </c>
      <c r="AQ109" s="93">
        <f t="shared" si="28"/>
      </c>
      <c r="AR109" s="93">
        <f t="shared" si="29"/>
      </c>
      <c r="AS109" s="93">
        <f t="shared" si="30"/>
      </c>
      <c r="AT109" s="94">
        <f t="shared" si="31"/>
      </c>
      <c r="AU109" s="94">
        <f t="shared" si="32"/>
      </c>
      <c r="AV109" s="93">
        <f t="shared" si="33"/>
      </c>
      <c r="AW109" s="94">
        <f t="shared" si="34"/>
      </c>
      <c r="AX109" s="94">
        <f t="shared" si="35"/>
      </c>
      <c r="AY109" s="94">
        <f t="shared" si="36"/>
      </c>
      <c r="AZ109" s="94">
        <f t="shared" si="37"/>
      </c>
      <c r="BA109" s="94">
        <f t="shared" si="38"/>
      </c>
      <c r="BB109" s="94">
        <f t="shared" si="39"/>
      </c>
    </row>
    <row r="110" spans="1:54" ht="15.75" customHeight="1">
      <c r="A110" s="9" t="s">
        <v>177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91">
        <f t="shared" si="20"/>
      </c>
      <c r="AJ110" s="92">
        <f t="shared" si="21"/>
      </c>
      <c r="AK110" s="93">
        <f t="shared" si="22"/>
      </c>
      <c r="AL110" s="93">
        <f t="shared" si="23"/>
      </c>
      <c r="AM110" s="93">
        <f t="shared" si="24"/>
      </c>
      <c r="AN110" s="93">
        <f t="shared" si="25"/>
      </c>
      <c r="AO110" s="93">
        <f t="shared" si="26"/>
      </c>
      <c r="AP110" s="93">
        <f t="shared" si="27"/>
      </c>
      <c r="AQ110" s="93">
        <f t="shared" si="28"/>
      </c>
      <c r="AR110" s="93">
        <f t="shared" si="29"/>
      </c>
      <c r="AS110" s="93">
        <f t="shared" si="30"/>
      </c>
      <c r="AT110" s="94">
        <f t="shared" si="31"/>
      </c>
      <c r="AU110" s="94">
        <f t="shared" si="32"/>
      </c>
      <c r="AV110" s="93">
        <f t="shared" si="33"/>
      </c>
      <c r="AW110" s="94">
        <f t="shared" si="34"/>
      </c>
      <c r="AX110" s="94">
        <f t="shared" si="35"/>
      </c>
      <c r="AY110" s="94">
        <f t="shared" si="36"/>
      </c>
      <c r="AZ110" s="94">
        <f t="shared" si="37"/>
      </c>
      <c r="BA110" s="94">
        <f t="shared" si="38"/>
      </c>
      <c r="BB110" s="94">
        <f t="shared" si="39"/>
      </c>
    </row>
    <row r="111" spans="1:54" ht="15.75" customHeight="1">
      <c r="A111" s="9" t="s">
        <v>178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91">
        <f t="shared" si="20"/>
      </c>
      <c r="AJ111" s="92">
        <f t="shared" si="21"/>
      </c>
      <c r="AK111" s="93">
        <f t="shared" si="22"/>
      </c>
      <c r="AL111" s="93">
        <f t="shared" si="23"/>
      </c>
      <c r="AM111" s="93">
        <f t="shared" si="24"/>
      </c>
      <c r="AN111" s="93">
        <f t="shared" si="25"/>
      </c>
      <c r="AO111" s="93">
        <f t="shared" si="26"/>
      </c>
      <c r="AP111" s="93">
        <f t="shared" si="27"/>
      </c>
      <c r="AQ111" s="93">
        <f t="shared" si="28"/>
      </c>
      <c r="AR111" s="93">
        <f t="shared" si="29"/>
      </c>
      <c r="AS111" s="93">
        <f t="shared" si="30"/>
      </c>
      <c r="AT111" s="94">
        <f t="shared" si="31"/>
      </c>
      <c r="AU111" s="94">
        <f t="shared" si="32"/>
      </c>
      <c r="AV111" s="93">
        <f t="shared" si="33"/>
      </c>
      <c r="AW111" s="94">
        <f t="shared" si="34"/>
      </c>
      <c r="AX111" s="94">
        <f t="shared" si="35"/>
      </c>
      <c r="AY111" s="94">
        <f t="shared" si="36"/>
      </c>
      <c r="AZ111" s="94">
        <f t="shared" si="37"/>
      </c>
      <c r="BA111" s="94">
        <f t="shared" si="38"/>
      </c>
      <c r="BB111" s="94">
        <f t="shared" si="39"/>
      </c>
    </row>
    <row r="112" spans="1:54" ht="15.75" customHeight="1">
      <c r="A112" s="9" t="s">
        <v>179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91">
        <f t="shared" si="20"/>
      </c>
      <c r="AJ112" s="92">
        <f t="shared" si="21"/>
      </c>
      <c r="AK112" s="93">
        <f t="shared" si="22"/>
      </c>
      <c r="AL112" s="93">
        <f t="shared" si="23"/>
      </c>
      <c r="AM112" s="93">
        <f t="shared" si="24"/>
      </c>
      <c r="AN112" s="93">
        <f t="shared" si="25"/>
      </c>
      <c r="AO112" s="93">
        <f t="shared" si="26"/>
      </c>
      <c r="AP112" s="93">
        <f t="shared" si="27"/>
      </c>
      <c r="AQ112" s="93">
        <f t="shared" si="28"/>
      </c>
      <c r="AR112" s="93">
        <f t="shared" si="29"/>
      </c>
      <c r="AS112" s="93">
        <f t="shared" si="30"/>
      </c>
      <c r="AT112" s="94">
        <f t="shared" si="31"/>
      </c>
      <c r="AU112" s="94">
        <f t="shared" si="32"/>
      </c>
      <c r="AV112" s="93">
        <f t="shared" si="33"/>
      </c>
      <c r="AW112" s="94">
        <f t="shared" si="34"/>
      </c>
      <c r="AX112" s="94">
        <f t="shared" si="35"/>
      </c>
      <c r="AY112" s="94">
        <f t="shared" si="36"/>
      </c>
      <c r="AZ112" s="94">
        <f t="shared" si="37"/>
      </c>
      <c r="BA112" s="94">
        <f t="shared" si="38"/>
      </c>
      <c r="BB112" s="94">
        <f t="shared" si="39"/>
      </c>
    </row>
    <row r="113" spans="1:54" ht="15.75" customHeight="1">
      <c r="A113" s="9" t="s">
        <v>180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91">
        <f t="shared" si="20"/>
      </c>
      <c r="AJ113" s="92">
        <f t="shared" si="21"/>
      </c>
      <c r="AK113" s="93">
        <f t="shared" si="22"/>
      </c>
      <c r="AL113" s="93">
        <f t="shared" si="23"/>
      </c>
      <c r="AM113" s="93">
        <f t="shared" si="24"/>
      </c>
      <c r="AN113" s="93">
        <f t="shared" si="25"/>
      </c>
      <c r="AO113" s="93">
        <f t="shared" si="26"/>
      </c>
      <c r="AP113" s="93">
        <f t="shared" si="27"/>
      </c>
      <c r="AQ113" s="93">
        <f t="shared" si="28"/>
      </c>
      <c r="AR113" s="93">
        <f t="shared" si="29"/>
      </c>
      <c r="AS113" s="93">
        <f t="shared" si="30"/>
      </c>
      <c r="AT113" s="94">
        <f t="shared" si="31"/>
      </c>
      <c r="AU113" s="94">
        <f t="shared" si="32"/>
      </c>
      <c r="AV113" s="93">
        <f t="shared" si="33"/>
      </c>
      <c r="AW113" s="94">
        <f t="shared" si="34"/>
      </c>
      <c r="AX113" s="94">
        <f t="shared" si="35"/>
      </c>
      <c r="AY113" s="94">
        <f t="shared" si="36"/>
      </c>
      <c r="AZ113" s="94">
        <f t="shared" si="37"/>
      </c>
      <c r="BA113" s="94">
        <f t="shared" si="38"/>
      </c>
      <c r="BB113" s="94">
        <f t="shared" si="39"/>
      </c>
    </row>
    <row r="114" spans="1:54" ht="15.75" customHeight="1">
      <c r="A114" s="9" t="s">
        <v>181</v>
      </c>
      <c r="B114" s="77"/>
      <c r="C114" s="77"/>
      <c r="D114" s="77"/>
      <c r="E114" s="77"/>
      <c r="F114" s="78"/>
      <c r="G114" s="78"/>
      <c r="H114" s="78"/>
      <c r="I114" s="77"/>
      <c r="J114" s="78"/>
      <c r="K114" s="78"/>
      <c r="L114" s="77"/>
      <c r="M114" s="77"/>
      <c r="N114" s="78"/>
      <c r="O114" s="78"/>
      <c r="P114" s="78"/>
      <c r="Q114" s="77"/>
      <c r="R114" s="79"/>
      <c r="S114" s="77"/>
      <c r="T114" s="77"/>
      <c r="U114" s="78"/>
      <c r="V114" s="77"/>
      <c r="W114" s="77"/>
      <c r="X114" s="77"/>
      <c r="Y114" s="77"/>
      <c r="Z114" s="78"/>
      <c r="AA114" s="80"/>
      <c r="AB114" s="80"/>
      <c r="AC114" s="80"/>
      <c r="AD114" s="80"/>
      <c r="AE114" s="80"/>
      <c r="AF114" s="80"/>
      <c r="AG114" s="80"/>
      <c r="AH114" s="80"/>
      <c r="AI114" s="91">
        <f t="shared" si="20"/>
      </c>
      <c r="AJ114" s="92">
        <f t="shared" si="21"/>
      </c>
      <c r="AK114" s="93">
        <f t="shared" si="22"/>
      </c>
      <c r="AL114" s="93">
        <f t="shared" si="23"/>
      </c>
      <c r="AM114" s="93">
        <f t="shared" si="24"/>
      </c>
      <c r="AN114" s="93">
        <f t="shared" si="25"/>
      </c>
      <c r="AO114" s="93">
        <f t="shared" si="26"/>
      </c>
      <c r="AP114" s="93">
        <f t="shared" si="27"/>
      </c>
      <c r="AQ114" s="93">
        <f t="shared" si="28"/>
      </c>
      <c r="AR114" s="93">
        <f t="shared" si="29"/>
      </c>
      <c r="AS114" s="93">
        <f t="shared" si="30"/>
      </c>
      <c r="AT114" s="94">
        <f t="shared" si="31"/>
      </c>
      <c r="AU114" s="94">
        <f t="shared" si="32"/>
      </c>
      <c r="AV114" s="93">
        <f t="shared" si="33"/>
      </c>
      <c r="AW114" s="94">
        <f t="shared" si="34"/>
      </c>
      <c r="AX114" s="94">
        <f t="shared" si="35"/>
      </c>
      <c r="AY114" s="94">
        <f t="shared" si="36"/>
      </c>
      <c r="AZ114" s="94">
        <f t="shared" si="37"/>
      </c>
      <c r="BA114" s="94">
        <f t="shared" si="38"/>
      </c>
      <c r="BB114" s="94">
        <f t="shared" si="39"/>
      </c>
    </row>
    <row r="115" spans="1:54" ht="15.75" customHeight="1">
      <c r="A115" s="9" t="s">
        <v>182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91">
        <f t="shared" si="20"/>
      </c>
      <c r="AJ115" s="92">
        <f t="shared" si="21"/>
      </c>
      <c r="AK115" s="93">
        <f t="shared" si="22"/>
      </c>
      <c r="AL115" s="93">
        <f t="shared" si="23"/>
      </c>
      <c r="AM115" s="93">
        <f t="shared" si="24"/>
      </c>
      <c r="AN115" s="93">
        <f t="shared" si="25"/>
      </c>
      <c r="AO115" s="93">
        <f t="shared" si="26"/>
      </c>
      <c r="AP115" s="93">
        <f t="shared" si="27"/>
      </c>
      <c r="AQ115" s="93">
        <f t="shared" si="28"/>
      </c>
      <c r="AR115" s="93">
        <f t="shared" si="29"/>
      </c>
      <c r="AS115" s="93">
        <f t="shared" si="30"/>
      </c>
      <c r="AT115" s="94">
        <f t="shared" si="31"/>
      </c>
      <c r="AU115" s="94">
        <f t="shared" si="32"/>
      </c>
      <c r="AV115" s="93">
        <f t="shared" si="33"/>
      </c>
      <c r="AW115" s="94">
        <f t="shared" si="34"/>
      </c>
      <c r="AX115" s="94">
        <f t="shared" si="35"/>
      </c>
      <c r="AY115" s="94">
        <f t="shared" si="36"/>
      </c>
      <c r="AZ115" s="94">
        <f t="shared" si="37"/>
      </c>
      <c r="BA115" s="94">
        <f t="shared" si="38"/>
      </c>
      <c r="BB115" s="94">
        <f t="shared" si="39"/>
      </c>
    </row>
    <row r="116" spans="1:54" ht="15.75" customHeight="1">
      <c r="A116" s="9" t="s">
        <v>183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91">
        <f t="shared" si="20"/>
      </c>
      <c r="AJ116" s="92">
        <f t="shared" si="21"/>
      </c>
      <c r="AK116" s="93">
        <f t="shared" si="22"/>
      </c>
      <c r="AL116" s="93">
        <f t="shared" si="23"/>
      </c>
      <c r="AM116" s="93">
        <f t="shared" si="24"/>
      </c>
      <c r="AN116" s="93">
        <f t="shared" si="25"/>
      </c>
      <c r="AO116" s="93">
        <f t="shared" si="26"/>
      </c>
      <c r="AP116" s="93">
        <f t="shared" si="27"/>
      </c>
      <c r="AQ116" s="93">
        <f t="shared" si="28"/>
      </c>
      <c r="AR116" s="93">
        <f t="shared" si="29"/>
      </c>
      <c r="AS116" s="93">
        <f t="shared" si="30"/>
      </c>
      <c r="AT116" s="94">
        <f t="shared" si="31"/>
      </c>
      <c r="AU116" s="94">
        <f t="shared" si="32"/>
      </c>
      <c r="AV116" s="93">
        <f t="shared" si="33"/>
      </c>
      <c r="AW116" s="94">
        <f t="shared" si="34"/>
      </c>
      <c r="AX116" s="94">
        <f t="shared" si="35"/>
      </c>
      <c r="AY116" s="94">
        <f t="shared" si="36"/>
      </c>
      <c r="AZ116" s="94">
        <f t="shared" si="37"/>
      </c>
      <c r="BA116" s="94">
        <f t="shared" si="38"/>
      </c>
      <c r="BB116" s="94">
        <f t="shared" si="39"/>
      </c>
    </row>
    <row r="117" spans="1:54" ht="15.75" customHeight="1">
      <c r="A117" s="9" t="s">
        <v>184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91">
        <f t="shared" si="20"/>
      </c>
      <c r="AJ117" s="92">
        <f t="shared" si="21"/>
      </c>
      <c r="AK117" s="93">
        <f t="shared" si="22"/>
      </c>
      <c r="AL117" s="93">
        <f t="shared" si="23"/>
      </c>
      <c r="AM117" s="93">
        <f t="shared" si="24"/>
      </c>
      <c r="AN117" s="93">
        <f t="shared" si="25"/>
      </c>
      <c r="AO117" s="93">
        <f t="shared" si="26"/>
      </c>
      <c r="AP117" s="93">
        <f t="shared" si="27"/>
      </c>
      <c r="AQ117" s="93">
        <f t="shared" si="28"/>
      </c>
      <c r="AR117" s="93">
        <f t="shared" si="29"/>
      </c>
      <c r="AS117" s="93">
        <f t="shared" si="30"/>
      </c>
      <c r="AT117" s="94">
        <f t="shared" si="31"/>
      </c>
      <c r="AU117" s="94">
        <f t="shared" si="32"/>
      </c>
      <c r="AV117" s="93">
        <f t="shared" si="33"/>
      </c>
      <c r="AW117" s="94">
        <f t="shared" si="34"/>
      </c>
      <c r="AX117" s="94">
        <f t="shared" si="35"/>
      </c>
      <c r="AY117" s="94">
        <f t="shared" si="36"/>
      </c>
      <c r="AZ117" s="94">
        <f t="shared" si="37"/>
      </c>
      <c r="BA117" s="94">
        <f t="shared" si="38"/>
      </c>
      <c r="BB117" s="94">
        <f t="shared" si="39"/>
      </c>
    </row>
    <row r="118" spans="1:54" ht="15.75" customHeight="1">
      <c r="A118" s="9" t="s">
        <v>185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91">
        <f t="shared" si="20"/>
      </c>
      <c r="AJ118" s="92">
        <f t="shared" si="21"/>
      </c>
      <c r="AK118" s="93">
        <f t="shared" si="22"/>
      </c>
      <c r="AL118" s="93">
        <f t="shared" si="23"/>
      </c>
      <c r="AM118" s="93">
        <f t="shared" si="24"/>
      </c>
      <c r="AN118" s="93">
        <f t="shared" si="25"/>
      </c>
      <c r="AO118" s="93">
        <f t="shared" si="26"/>
      </c>
      <c r="AP118" s="93">
        <f t="shared" si="27"/>
      </c>
      <c r="AQ118" s="93">
        <f t="shared" si="28"/>
      </c>
      <c r="AR118" s="93">
        <f t="shared" si="29"/>
      </c>
      <c r="AS118" s="93">
        <f t="shared" si="30"/>
      </c>
      <c r="AT118" s="94">
        <f t="shared" si="31"/>
      </c>
      <c r="AU118" s="94">
        <f t="shared" si="32"/>
      </c>
      <c r="AV118" s="93">
        <f t="shared" si="33"/>
      </c>
      <c r="AW118" s="94">
        <f t="shared" si="34"/>
      </c>
      <c r="AX118" s="94">
        <f t="shared" si="35"/>
      </c>
      <c r="AY118" s="94">
        <f t="shared" si="36"/>
      </c>
      <c r="AZ118" s="94">
        <f t="shared" si="37"/>
      </c>
      <c r="BA118" s="94">
        <f t="shared" si="38"/>
      </c>
      <c r="BB118" s="94">
        <f t="shared" si="39"/>
      </c>
    </row>
    <row r="119" spans="1:54" ht="15.75" customHeight="1">
      <c r="A119" s="9" t="s">
        <v>186</v>
      </c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91">
        <f t="shared" si="20"/>
      </c>
      <c r="AJ119" s="92">
        <f t="shared" si="21"/>
      </c>
      <c r="AK119" s="93">
        <f t="shared" si="22"/>
      </c>
      <c r="AL119" s="93">
        <f t="shared" si="23"/>
      </c>
      <c r="AM119" s="93">
        <f t="shared" si="24"/>
      </c>
      <c r="AN119" s="93">
        <f t="shared" si="25"/>
      </c>
      <c r="AO119" s="93">
        <f t="shared" si="26"/>
      </c>
      <c r="AP119" s="93">
        <f t="shared" si="27"/>
      </c>
      <c r="AQ119" s="93">
        <f t="shared" si="28"/>
      </c>
      <c r="AR119" s="93">
        <f t="shared" si="29"/>
      </c>
      <c r="AS119" s="93">
        <f t="shared" si="30"/>
      </c>
      <c r="AT119" s="94">
        <f t="shared" si="31"/>
      </c>
      <c r="AU119" s="94">
        <f t="shared" si="32"/>
      </c>
      <c r="AV119" s="93">
        <f t="shared" si="33"/>
      </c>
      <c r="AW119" s="94">
        <f t="shared" si="34"/>
      </c>
      <c r="AX119" s="94">
        <f t="shared" si="35"/>
      </c>
      <c r="AY119" s="94">
        <f t="shared" si="36"/>
      </c>
      <c r="AZ119" s="94">
        <f t="shared" si="37"/>
      </c>
      <c r="BA119" s="94">
        <f t="shared" si="38"/>
      </c>
      <c r="BB119" s="94">
        <f t="shared" si="39"/>
      </c>
    </row>
    <row r="120" spans="1:54" ht="15.75" customHeight="1">
      <c r="A120" s="9" t="s">
        <v>187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91">
        <f t="shared" si="20"/>
      </c>
      <c r="AJ120" s="92">
        <f t="shared" si="21"/>
      </c>
      <c r="AK120" s="93">
        <f t="shared" si="22"/>
      </c>
      <c r="AL120" s="93">
        <f t="shared" si="23"/>
      </c>
      <c r="AM120" s="93">
        <f t="shared" si="24"/>
      </c>
      <c r="AN120" s="93">
        <f t="shared" si="25"/>
      </c>
      <c r="AO120" s="93">
        <f t="shared" si="26"/>
      </c>
      <c r="AP120" s="93">
        <f t="shared" si="27"/>
      </c>
      <c r="AQ120" s="93">
        <f t="shared" si="28"/>
      </c>
      <c r="AR120" s="93">
        <f t="shared" si="29"/>
      </c>
      <c r="AS120" s="93">
        <f t="shared" si="30"/>
      </c>
      <c r="AT120" s="94">
        <f t="shared" si="31"/>
      </c>
      <c r="AU120" s="94">
        <f t="shared" si="32"/>
      </c>
      <c r="AV120" s="93">
        <f t="shared" si="33"/>
      </c>
      <c r="AW120" s="94">
        <f t="shared" si="34"/>
      </c>
      <c r="AX120" s="94">
        <f t="shared" si="35"/>
      </c>
      <c r="AY120" s="94">
        <f t="shared" si="36"/>
      </c>
      <c r="AZ120" s="94">
        <f t="shared" si="37"/>
      </c>
      <c r="BA120" s="94">
        <f t="shared" si="38"/>
      </c>
      <c r="BB120" s="94">
        <f t="shared" si="39"/>
      </c>
    </row>
    <row r="121" spans="1:54" ht="15.75" customHeight="1">
      <c r="A121" s="9" t="s">
        <v>188</v>
      </c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91">
        <f t="shared" si="20"/>
      </c>
      <c r="AJ121" s="92">
        <f t="shared" si="21"/>
      </c>
      <c r="AK121" s="93">
        <f t="shared" si="22"/>
      </c>
      <c r="AL121" s="93">
        <f t="shared" si="23"/>
      </c>
      <c r="AM121" s="93">
        <f t="shared" si="24"/>
      </c>
      <c r="AN121" s="93">
        <f t="shared" si="25"/>
      </c>
      <c r="AO121" s="93">
        <f t="shared" si="26"/>
      </c>
      <c r="AP121" s="93">
        <f t="shared" si="27"/>
      </c>
      <c r="AQ121" s="93">
        <f t="shared" si="28"/>
      </c>
      <c r="AR121" s="93">
        <f t="shared" si="29"/>
      </c>
      <c r="AS121" s="93">
        <f t="shared" si="30"/>
      </c>
      <c r="AT121" s="94">
        <f t="shared" si="31"/>
      </c>
      <c r="AU121" s="94">
        <f t="shared" si="32"/>
      </c>
      <c r="AV121" s="93">
        <f t="shared" si="33"/>
      </c>
      <c r="AW121" s="94">
        <f t="shared" si="34"/>
      </c>
      <c r="AX121" s="94">
        <f t="shared" si="35"/>
      </c>
      <c r="AY121" s="94">
        <f t="shared" si="36"/>
      </c>
      <c r="AZ121" s="94">
        <f t="shared" si="37"/>
      </c>
      <c r="BA121" s="94">
        <f t="shared" si="38"/>
      </c>
      <c r="BB121" s="94">
        <f t="shared" si="39"/>
      </c>
    </row>
    <row r="122" spans="1:54" ht="15.75" customHeight="1">
      <c r="A122" s="9" t="s">
        <v>189</v>
      </c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91">
        <f t="shared" si="20"/>
      </c>
      <c r="AJ122" s="92">
        <f t="shared" si="21"/>
      </c>
      <c r="AK122" s="93">
        <f t="shared" si="22"/>
      </c>
      <c r="AL122" s="93">
        <f t="shared" si="23"/>
      </c>
      <c r="AM122" s="93">
        <f t="shared" si="24"/>
      </c>
      <c r="AN122" s="93">
        <f t="shared" si="25"/>
      </c>
      <c r="AO122" s="93">
        <f t="shared" si="26"/>
      </c>
      <c r="AP122" s="93">
        <f t="shared" si="27"/>
      </c>
      <c r="AQ122" s="93">
        <f t="shared" si="28"/>
      </c>
      <c r="AR122" s="93">
        <f t="shared" si="29"/>
      </c>
      <c r="AS122" s="93">
        <f t="shared" si="30"/>
      </c>
      <c r="AT122" s="94">
        <f t="shared" si="31"/>
      </c>
      <c r="AU122" s="94">
        <f t="shared" si="32"/>
      </c>
      <c r="AV122" s="93">
        <f t="shared" si="33"/>
      </c>
      <c r="AW122" s="94">
        <f t="shared" si="34"/>
      </c>
      <c r="AX122" s="94">
        <f t="shared" si="35"/>
      </c>
      <c r="AY122" s="94">
        <f t="shared" si="36"/>
      </c>
      <c r="AZ122" s="94">
        <f t="shared" si="37"/>
      </c>
      <c r="BA122" s="94">
        <f t="shared" si="38"/>
      </c>
      <c r="BB122" s="94">
        <f t="shared" si="39"/>
      </c>
    </row>
    <row r="123" spans="1:54" ht="15.75" customHeight="1">
      <c r="A123" s="9" t="s">
        <v>190</v>
      </c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91">
        <f t="shared" si="20"/>
      </c>
      <c r="AJ123" s="92">
        <f t="shared" si="21"/>
      </c>
      <c r="AK123" s="93">
        <f t="shared" si="22"/>
      </c>
      <c r="AL123" s="93">
        <f t="shared" si="23"/>
      </c>
      <c r="AM123" s="93">
        <f t="shared" si="24"/>
      </c>
      <c r="AN123" s="93">
        <f t="shared" si="25"/>
      </c>
      <c r="AO123" s="93">
        <f t="shared" si="26"/>
      </c>
      <c r="AP123" s="93">
        <f t="shared" si="27"/>
      </c>
      <c r="AQ123" s="93">
        <f t="shared" si="28"/>
      </c>
      <c r="AR123" s="93">
        <f t="shared" si="29"/>
      </c>
      <c r="AS123" s="93">
        <f t="shared" si="30"/>
      </c>
      <c r="AT123" s="94">
        <f t="shared" si="31"/>
      </c>
      <c r="AU123" s="94">
        <f t="shared" si="32"/>
      </c>
      <c r="AV123" s="93">
        <f t="shared" si="33"/>
      </c>
      <c r="AW123" s="94">
        <f t="shared" si="34"/>
      </c>
      <c r="AX123" s="94">
        <f t="shared" si="35"/>
      </c>
      <c r="AY123" s="94">
        <f t="shared" si="36"/>
      </c>
      <c r="AZ123" s="94">
        <f t="shared" si="37"/>
      </c>
      <c r="BA123" s="94">
        <f t="shared" si="38"/>
      </c>
      <c r="BB123" s="94">
        <f t="shared" si="39"/>
      </c>
    </row>
    <row r="124" spans="1:54" ht="15.75" customHeight="1">
      <c r="A124" s="9" t="s">
        <v>191</v>
      </c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91">
        <f t="shared" si="20"/>
      </c>
      <c r="AJ124" s="92">
        <f t="shared" si="21"/>
      </c>
      <c r="AK124" s="93">
        <f t="shared" si="22"/>
      </c>
      <c r="AL124" s="93">
        <f t="shared" si="23"/>
      </c>
      <c r="AM124" s="93">
        <f t="shared" si="24"/>
      </c>
      <c r="AN124" s="93">
        <f t="shared" si="25"/>
      </c>
      <c r="AO124" s="93">
        <f t="shared" si="26"/>
      </c>
      <c r="AP124" s="93">
        <f t="shared" si="27"/>
      </c>
      <c r="AQ124" s="93">
        <f t="shared" si="28"/>
      </c>
      <c r="AR124" s="93">
        <f t="shared" si="29"/>
      </c>
      <c r="AS124" s="93">
        <f t="shared" si="30"/>
      </c>
      <c r="AT124" s="94">
        <f t="shared" si="31"/>
      </c>
      <c r="AU124" s="94">
        <f t="shared" si="32"/>
      </c>
      <c r="AV124" s="93">
        <f t="shared" si="33"/>
      </c>
      <c r="AW124" s="94">
        <f t="shared" si="34"/>
      </c>
      <c r="AX124" s="94">
        <f t="shared" si="35"/>
      </c>
      <c r="AY124" s="94">
        <f t="shared" si="36"/>
      </c>
      <c r="AZ124" s="94">
        <f t="shared" si="37"/>
      </c>
      <c r="BA124" s="94">
        <f t="shared" si="38"/>
      </c>
      <c r="BB124" s="94">
        <f t="shared" si="39"/>
      </c>
    </row>
    <row r="125" spans="1:54" ht="15.75" customHeight="1">
      <c r="A125" s="9" t="s">
        <v>192</v>
      </c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91">
        <f t="shared" si="20"/>
      </c>
      <c r="AJ125" s="92">
        <f t="shared" si="21"/>
      </c>
      <c r="AK125" s="93">
        <f t="shared" si="22"/>
      </c>
      <c r="AL125" s="93">
        <f t="shared" si="23"/>
      </c>
      <c r="AM125" s="93">
        <f t="shared" si="24"/>
      </c>
      <c r="AN125" s="93">
        <f t="shared" si="25"/>
      </c>
      <c r="AO125" s="93">
        <f t="shared" si="26"/>
      </c>
      <c r="AP125" s="93">
        <f t="shared" si="27"/>
      </c>
      <c r="AQ125" s="93">
        <f t="shared" si="28"/>
      </c>
      <c r="AR125" s="93">
        <f t="shared" si="29"/>
      </c>
      <c r="AS125" s="93">
        <f t="shared" si="30"/>
      </c>
      <c r="AT125" s="94">
        <f t="shared" si="31"/>
      </c>
      <c r="AU125" s="94">
        <f t="shared" si="32"/>
      </c>
      <c r="AV125" s="93">
        <f t="shared" si="33"/>
      </c>
      <c r="AW125" s="94">
        <f t="shared" si="34"/>
      </c>
      <c r="AX125" s="94">
        <f t="shared" si="35"/>
      </c>
      <c r="AY125" s="94">
        <f t="shared" si="36"/>
      </c>
      <c r="AZ125" s="94">
        <f t="shared" si="37"/>
      </c>
      <c r="BA125" s="94">
        <f t="shared" si="38"/>
      </c>
      <c r="BB125" s="94">
        <f t="shared" si="39"/>
      </c>
    </row>
    <row r="126" spans="1:54" ht="14.25">
      <c r="A126" s="92" t="s">
        <v>7</v>
      </c>
      <c r="B126" s="104">
        <f>SUM(B6:B125)</f>
        <v>0</v>
      </c>
      <c r="C126" s="104">
        <f aca="true" t="shared" si="40" ref="C126:AH126">SUM(C6:C125)</f>
        <v>0</v>
      </c>
      <c r="D126" s="104">
        <f t="shared" si="40"/>
        <v>0</v>
      </c>
      <c r="E126" s="104">
        <f t="shared" si="40"/>
        <v>0</v>
      </c>
      <c r="F126" s="104">
        <f t="shared" si="40"/>
        <v>0</v>
      </c>
      <c r="G126" s="104">
        <f>SUM(G6:G125)</f>
        <v>0</v>
      </c>
      <c r="H126" s="104">
        <f>SUM(H6:H125)</f>
        <v>0</v>
      </c>
      <c r="I126" s="104">
        <f t="shared" si="40"/>
        <v>0</v>
      </c>
      <c r="J126" s="104">
        <f t="shared" si="40"/>
        <v>0</v>
      </c>
      <c r="K126" s="104">
        <f t="shared" si="40"/>
        <v>0</v>
      </c>
      <c r="L126" s="104">
        <f t="shared" si="40"/>
        <v>0</v>
      </c>
      <c r="M126" s="104">
        <f t="shared" si="40"/>
        <v>0</v>
      </c>
      <c r="N126" s="104">
        <f>SUM(N6:N125)</f>
        <v>0</v>
      </c>
      <c r="O126" s="104">
        <f t="shared" si="40"/>
        <v>0</v>
      </c>
      <c r="P126" s="104">
        <f>SUM(P6:P125)</f>
        <v>0</v>
      </c>
      <c r="Q126" s="104">
        <f t="shared" si="40"/>
        <v>0</v>
      </c>
      <c r="R126" s="104">
        <f t="shared" si="40"/>
        <v>0</v>
      </c>
      <c r="S126" s="104">
        <f t="shared" si="40"/>
        <v>0</v>
      </c>
      <c r="T126" s="104">
        <f t="shared" si="40"/>
        <v>0</v>
      </c>
      <c r="U126" s="104">
        <f t="shared" si="40"/>
        <v>0</v>
      </c>
      <c r="V126" s="104">
        <f t="shared" si="40"/>
        <v>0</v>
      </c>
      <c r="W126" s="104">
        <f t="shared" si="40"/>
        <v>0</v>
      </c>
      <c r="X126" s="104">
        <f t="shared" si="40"/>
        <v>0</v>
      </c>
      <c r="Y126" s="104">
        <f t="shared" si="40"/>
        <v>0</v>
      </c>
      <c r="Z126" s="104">
        <f aca="true" t="shared" si="41" ref="Z126:AG126">SUM(Z6:Z125)</f>
        <v>0</v>
      </c>
      <c r="AA126" s="104">
        <f t="shared" si="41"/>
        <v>0</v>
      </c>
      <c r="AB126" s="104">
        <f t="shared" si="41"/>
        <v>0</v>
      </c>
      <c r="AC126" s="104">
        <f t="shared" si="41"/>
        <v>0</v>
      </c>
      <c r="AD126" s="104">
        <f t="shared" si="41"/>
        <v>0</v>
      </c>
      <c r="AE126" s="104">
        <f t="shared" si="41"/>
        <v>0</v>
      </c>
      <c r="AF126" s="104">
        <f t="shared" si="41"/>
        <v>0</v>
      </c>
      <c r="AG126" s="104">
        <f t="shared" si="41"/>
        <v>0</v>
      </c>
      <c r="AH126" s="104">
        <f t="shared" si="40"/>
        <v>0</v>
      </c>
      <c r="AI126" s="92">
        <f>SUM(B126:AH126)</f>
        <v>0</v>
      </c>
      <c r="AJ126" s="122" t="e">
        <f>SUM(AJ6:AJ125)/COUNTA(AH6:AH125)</f>
        <v>#DIV/0!</v>
      </c>
      <c r="AK126" s="93">
        <f>(AA126)</f>
        <v>0</v>
      </c>
      <c r="AL126" s="93">
        <f aca="true" t="shared" si="42" ref="AL126:AR126">(AB126)</f>
        <v>0</v>
      </c>
      <c r="AM126" s="93">
        <f t="shared" si="42"/>
        <v>0</v>
      </c>
      <c r="AN126" s="93">
        <f t="shared" si="42"/>
        <v>0</v>
      </c>
      <c r="AO126" s="93">
        <f t="shared" si="42"/>
        <v>0</v>
      </c>
      <c r="AP126" s="93">
        <f t="shared" si="42"/>
        <v>0</v>
      </c>
      <c r="AQ126" s="93">
        <f t="shared" si="42"/>
        <v>0</v>
      </c>
      <c r="AR126" s="93">
        <f t="shared" si="42"/>
        <v>0</v>
      </c>
      <c r="AS126" s="93">
        <f>SUM(B126:F126,H126:I126,K126,P126:U126,AA126,AC126)</f>
        <v>0</v>
      </c>
      <c r="AT126" s="94">
        <f>SUM(J126,X126:Y126,AE126:AF126)</f>
        <v>0</v>
      </c>
      <c r="AU126" s="94">
        <f>SUM(G126,L126:O126,S126,W126,Z126,AB126,AD126:AH126)</f>
        <v>0</v>
      </c>
      <c r="AV126" s="93">
        <f>(V126)</f>
        <v>0</v>
      </c>
      <c r="AW126" s="94">
        <f>SUM(B126:C126,J126,L126:M126,V126,Y126)</f>
        <v>0</v>
      </c>
      <c r="AX126" s="94">
        <f>SUM(D126:E126,R126,W126)</f>
        <v>0</v>
      </c>
      <c r="AY126" s="94">
        <f>SUM(I126,P126:Q126)</f>
        <v>0</v>
      </c>
      <c r="AZ126" s="94">
        <f>X126</f>
        <v>0</v>
      </c>
      <c r="BA126" s="94">
        <f>SUM(F126:H126,K126,N126:O126,S126:U126,Z126)</f>
        <v>0</v>
      </c>
      <c r="BB126" s="94">
        <f>SUM(AA126:AH126)</f>
        <v>0</v>
      </c>
    </row>
    <row r="127" spans="1:54" ht="14.25">
      <c r="A127" s="105" t="s">
        <v>8</v>
      </c>
      <c r="B127" s="104">
        <f>COUNTA(B6:B125)</f>
        <v>0</v>
      </c>
      <c r="C127" s="104">
        <f aca="true" t="shared" si="43" ref="C127:AH127">COUNTA(C6:C125)</f>
        <v>0</v>
      </c>
      <c r="D127" s="104">
        <f t="shared" si="43"/>
        <v>0</v>
      </c>
      <c r="E127" s="104">
        <f t="shared" si="43"/>
        <v>0</v>
      </c>
      <c r="F127" s="104">
        <f t="shared" si="43"/>
        <v>0</v>
      </c>
      <c r="G127" s="104">
        <f t="shared" si="43"/>
        <v>0</v>
      </c>
      <c r="H127" s="104">
        <f t="shared" si="43"/>
        <v>0</v>
      </c>
      <c r="I127" s="104">
        <f t="shared" si="43"/>
        <v>0</v>
      </c>
      <c r="J127" s="104">
        <f t="shared" si="43"/>
        <v>0</v>
      </c>
      <c r="K127" s="104">
        <f t="shared" si="43"/>
        <v>0</v>
      </c>
      <c r="L127" s="104">
        <f t="shared" si="43"/>
        <v>0</v>
      </c>
      <c r="M127" s="104">
        <f t="shared" si="43"/>
        <v>0</v>
      </c>
      <c r="N127" s="104">
        <f t="shared" si="43"/>
        <v>0</v>
      </c>
      <c r="O127" s="104">
        <f t="shared" si="43"/>
        <v>0</v>
      </c>
      <c r="P127" s="104">
        <f t="shared" si="43"/>
        <v>0</v>
      </c>
      <c r="Q127" s="104">
        <f t="shared" si="43"/>
        <v>0</v>
      </c>
      <c r="R127" s="104">
        <f t="shared" si="43"/>
        <v>0</v>
      </c>
      <c r="S127" s="104">
        <f t="shared" si="43"/>
        <v>0</v>
      </c>
      <c r="T127" s="104">
        <f t="shared" si="43"/>
        <v>0</v>
      </c>
      <c r="U127" s="104">
        <f t="shared" si="43"/>
        <v>0</v>
      </c>
      <c r="V127" s="104">
        <f t="shared" si="43"/>
        <v>0</v>
      </c>
      <c r="W127" s="104">
        <f t="shared" si="43"/>
        <v>0</v>
      </c>
      <c r="X127" s="104">
        <f t="shared" si="43"/>
        <v>0</v>
      </c>
      <c r="Y127" s="104">
        <f t="shared" si="43"/>
        <v>0</v>
      </c>
      <c r="Z127" s="104">
        <f t="shared" si="43"/>
        <v>0</v>
      </c>
      <c r="AA127" s="104">
        <f t="shared" si="43"/>
        <v>0</v>
      </c>
      <c r="AB127" s="104">
        <f t="shared" si="43"/>
        <v>0</v>
      </c>
      <c r="AC127" s="104">
        <f t="shared" si="43"/>
        <v>0</v>
      </c>
      <c r="AD127" s="104">
        <f t="shared" si="43"/>
        <v>0</v>
      </c>
      <c r="AE127" s="104">
        <f t="shared" si="43"/>
        <v>0</v>
      </c>
      <c r="AF127" s="104">
        <f t="shared" si="43"/>
        <v>0</v>
      </c>
      <c r="AG127" s="104">
        <f t="shared" si="43"/>
        <v>0</v>
      </c>
      <c r="AH127" s="104">
        <f t="shared" si="43"/>
        <v>0</v>
      </c>
      <c r="AI127" s="92">
        <f>AH127*50</f>
        <v>0</v>
      </c>
      <c r="AJ127" s="123"/>
      <c r="AK127" s="95">
        <f>AA127*2</f>
        <v>0</v>
      </c>
      <c r="AL127" s="95">
        <f>AB127*5</f>
        <v>0</v>
      </c>
      <c r="AM127" s="95">
        <f>AC127*2</f>
        <v>0</v>
      </c>
      <c r="AN127" s="95">
        <f>AD127*2</f>
        <v>0</v>
      </c>
      <c r="AO127" s="95">
        <f>AE127*2</f>
        <v>0</v>
      </c>
      <c r="AP127" s="95">
        <f>AF127*4</f>
        <v>0</v>
      </c>
      <c r="AQ127" s="95">
        <f>AG127*2</f>
        <v>0</v>
      </c>
      <c r="AR127" s="95">
        <f>AH127</f>
        <v>0</v>
      </c>
      <c r="AS127" s="96">
        <f>AH127*20</f>
        <v>0</v>
      </c>
      <c r="AT127" s="96">
        <f>AH127*9</f>
        <v>0</v>
      </c>
      <c r="AU127" s="96">
        <f>AH127*27</f>
        <v>0</v>
      </c>
      <c r="AV127" s="97">
        <f>AH127</f>
        <v>0</v>
      </c>
      <c r="AW127" s="97">
        <f>AH127*7</f>
        <v>0</v>
      </c>
      <c r="AX127" s="96">
        <f>AH127*4</f>
        <v>0</v>
      </c>
      <c r="AY127" s="96">
        <f>AH127*4</f>
        <v>0</v>
      </c>
      <c r="AZ127" s="96">
        <f>AH127</f>
        <v>0</v>
      </c>
      <c r="BA127" s="96">
        <f>AH127*14</f>
        <v>0</v>
      </c>
      <c r="BB127" s="96">
        <f>AH127*20</f>
        <v>0</v>
      </c>
    </row>
    <row r="128" spans="1:54" s="34" customFormat="1" ht="19.5" customHeight="1">
      <c r="A128" s="106" t="s">
        <v>9</v>
      </c>
      <c r="B128" s="107" t="e">
        <f>B126/B127</f>
        <v>#DIV/0!</v>
      </c>
      <c r="C128" s="107" t="e">
        <f aca="true" t="shared" si="44" ref="C128:AI128">C126/C127</f>
        <v>#DIV/0!</v>
      </c>
      <c r="D128" s="107" t="e">
        <f t="shared" si="44"/>
        <v>#DIV/0!</v>
      </c>
      <c r="E128" s="107" t="e">
        <f t="shared" si="44"/>
        <v>#DIV/0!</v>
      </c>
      <c r="F128" s="107" t="e">
        <f t="shared" si="44"/>
        <v>#DIV/0!</v>
      </c>
      <c r="G128" s="107" t="e">
        <f>(G126/G127)/2</f>
        <v>#DIV/0!</v>
      </c>
      <c r="H128" s="107" t="e">
        <f>(H126/H127)/2</f>
        <v>#DIV/0!</v>
      </c>
      <c r="I128" s="107" t="e">
        <f t="shared" si="44"/>
        <v>#DIV/0!</v>
      </c>
      <c r="J128" s="107" t="e">
        <f t="shared" si="44"/>
        <v>#DIV/0!</v>
      </c>
      <c r="K128" s="107" t="e">
        <f t="shared" si="44"/>
        <v>#DIV/0!</v>
      </c>
      <c r="L128" s="107" t="e">
        <f t="shared" si="44"/>
        <v>#DIV/0!</v>
      </c>
      <c r="M128" s="107" t="e">
        <f t="shared" si="44"/>
        <v>#DIV/0!</v>
      </c>
      <c r="N128" s="107" t="e">
        <f>(N126/N127)/2</f>
        <v>#DIV/0!</v>
      </c>
      <c r="O128" s="107" t="e">
        <f>(O126/O127)</f>
        <v>#DIV/0!</v>
      </c>
      <c r="P128" s="107" t="e">
        <f>(P126/P127)/2</f>
        <v>#DIV/0!</v>
      </c>
      <c r="Q128" s="107" t="e">
        <f t="shared" si="44"/>
        <v>#DIV/0!</v>
      </c>
      <c r="R128" s="107" t="e">
        <f t="shared" si="44"/>
        <v>#DIV/0!</v>
      </c>
      <c r="S128" s="107" t="e">
        <f t="shared" si="44"/>
        <v>#DIV/0!</v>
      </c>
      <c r="T128" s="107" t="e">
        <f t="shared" si="44"/>
        <v>#DIV/0!</v>
      </c>
      <c r="U128" s="107" t="e">
        <f>(U126/U127)</f>
        <v>#DIV/0!</v>
      </c>
      <c r="V128" s="107" t="e">
        <f t="shared" si="44"/>
        <v>#DIV/0!</v>
      </c>
      <c r="W128" s="107" t="e">
        <f t="shared" si="44"/>
        <v>#DIV/0!</v>
      </c>
      <c r="X128" s="107" t="e">
        <f t="shared" si="44"/>
        <v>#DIV/0!</v>
      </c>
      <c r="Y128" s="107" t="e">
        <f t="shared" si="44"/>
        <v>#DIV/0!</v>
      </c>
      <c r="Z128" s="107" t="e">
        <f>(Z126/Z127)/2</f>
        <v>#DIV/0!</v>
      </c>
      <c r="AA128" s="107" t="e">
        <f>(AA126/AA127)/2</f>
        <v>#DIV/0!</v>
      </c>
      <c r="AB128" s="107" t="e">
        <f>(AB126/AB127)/5</f>
        <v>#DIV/0!</v>
      </c>
      <c r="AC128" s="107" t="e">
        <f>(AC126/AC127)/2</f>
        <v>#DIV/0!</v>
      </c>
      <c r="AD128" s="107" t="e">
        <f>(AD126/AD127)/2</f>
        <v>#DIV/0!</v>
      </c>
      <c r="AE128" s="107" t="e">
        <f>(AE126/AE127)/2</f>
        <v>#DIV/0!</v>
      </c>
      <c r="AF128" s="107" t="e">
        <f>(AF126/AF127)/4</f>
        <v>#DIV/0!</v>
      </c>
      <c r="AG128" s="107" t="e">
        <f>(AG126/AG127)/2</f>
        <v>#DIV/0!</v>
      </c>
      <c r="AH128" s="107" t="e">
        <f t="shared" si="44"/>
        <v>#DIV/0!</v>
      </c>
      <c r="AI128" s="98" t="e">
        <f t="shared" si="44"/>
        <v>#DIV/0!</v>
      </c>
      <c r="AJ128" s="124"/>
      <c r="AK128" s="99" t="e">
        <f>AK126/AK127</f>
        <v>#DIV/0!</v>
      </c>
      <c r="AL128" s="99" t="e">
        <f aca="true" t="shared" si="45" ref="AL128:AR128">AL126/AL127</f>
        <v>#DIV/0!</v>
      </c>
      <c r="AM128" s="99" t="e">
        <f t="shared" si="45"/>
        <v>#DIV/0!</v>
      </c>
      <c r="AN128" s="99" t="e">
        <f t="shared" si="45"/>
        <v>#DIV/0!</v>
      </c>
      <c r="AO128" s="99" t="e">
        <f t="shared" si="45"/>
        <v>#DIV/0!</v>
      </c>
      <c r="AP128" s="99" t="e">
        <f t="shared" si="45"/>
        <v>#DIV/0!</v>
      </c>
      <c r="AQ128" s="99" t="e">
        <f t="shared" si="45"/>
        <v>#DIV/0!</v>
      </c>
      <c r="AR128" s="99" t="e">
        <f t="shared" si="45"/>
        <v>#DIV/0!</v>
      </c>
      <c r="AS128" s="99" t="e">
        <f aca="true" t="shared" si="46" ref="AS128:BB128">AS126/AS127</f>
        <v>#DIV/0!</v>
      </c>
      <c r="AT128" s="99" t="e">
        <f t="shared" si="46"/>
        <v>#DIV/0!</v>
      </c>
      <c r="AU128" s="99" t="e">
        <f t="shared" si="46"/>
        <v>#DIV/0!</v>
      </c>
      <c r="AV128" s="99" t="e">
        <f t="shared" si="46"/>
        <v>#DIV/0!</v>
      </c>
      <c r="AW128" s="99" t="e">
        <f t="shared" si="46"/>
        <v>#DIV/0!</v>
      </c>
      <c r="AX128" s="99" t="e">
        <f t="shared" si="46"/>
        <v>#DIV/0!</v>
      </c>
      <c r="AY128" s="99" t="e">
        <f t="shared" si="46"/>
        <v>#DIV/0!</v>
      </c>
      <c r="AZ128" s="99" t="e">
        <f t="shared" si="46"/>
        <v>#DIV/0!</v>
      </c>
      <c r="BA128" s="99" t="e">
        <f t="shared" si="46"/>
        <v>#DIV/0!</v>
      </c>
      <c r="BB128" s="99" t="e">
        <f t="shared" si="46"/>
        <v>#DIV/0!</v>
      </c>
    </row>
    <row r="129" spans="1:54" ht="14.2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100"/>
      <c r="AJ129" s="100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</row>
    <row r="130" spans="1:54" ht="14.25">
      <c r="A130" s="104" t="s">
        <v>95</v>
      </c>
      <c r="B130" s="96" t="e">
        <f>B128*100</f>
        <v>#DIV/0!</v>
      </c>
      <c r="C130" s="96" t="e">
        <f aca="true" t="shared" si="47" ref="C130:AH130">C128*100</f>
        <v>#DIV/0!</v>
      </c>
      <c r="D130" s="96" t="e">
        <f t="shared" si="47"/>
        <v>#DIV/0!</v>
      </c>
      <c r="E130" s="96" t="e">
        <f t="shared" si="47"/>
        <v>#DIV/0!</v>
      </c>
      <c r="F130" s="96" t="e">
        <f t="shared" si="47"/>
        <v>#DIV/0!</v>
      </c>
      <c r="G130" s="96" t="e">
        <f t="shared" si="47"/>
        <v>#DIV/0!</v>
      </c>
      <c r="H130" s="96" t="e">
        <f t="shared" si="47"/>
        <v>#DIV/0!</v>
      </c>
      <c r="I130" s="96" t="e">
        <f t="shared" si="47"/>
        <v>#DIV/0!</v>
      </c>
      <c r="J130" s="96" t="e">
        <f t="shared" si="47"/>
        <v>#DIV/0!</v>
      </c>
      <c r="K130" s="96" t="e">
        <f t="shared" si="47"/>
        <v>#DIV/0!</v>
      </c>
      <c r="L130" s="96" t="e">
        <f t="shared" si="47"/>
        <v>#DIV/0!</v>
      </c>
      <c r="M130" s="96" t="e">
        <f t="shared" si="47"/>
        <v>#DIV/0!</v>
      </c>
      <c r="N130" s="96" t="e">
        <f t="shared" si="47"/>
        <v>#DIV/0!</v>
      </c>
      <c r="O130" s="96" t="e">
        <f t="shared" si="47"/>
        <v>#DIV/0!</v>
      </c>
      <c r="P130" s="96" t="e">
        <f t="shared" si="47"/>
        <v>#DIV/0!</v>
      </c>
      <c r="Q130" s="96" t="e">
        <f t="shared" si="47"/>
        <v>#DIV/0!</v>
      </c>
      <c r="R130" s="96" t="e">
        <f t="shared" si="47"/>
        <v>#DIV/0!</v>
      </c>
      <c r="S130" s="96" t="e">
        <f t="shared" si="47"/>
        <v>#DIV/0!</v>
      </c>
      <c r="T130" s="96" t="e">
        <f t="shared" si="47"/>
        <v>#DIV/0!</v>
      </c>
      <c r="U130" s="96" t="e">
        <f t="shared" si="47"/>
        <v>#DIV/0!</v>
      </c>
      <c r="V130" s="96" t="e">
        <f t="shared" si="47"/>
        <v>#DIV/0!</v>
      </c>
      <c r="W130" s="96" t="e">
        <f t="shared" si="47"/>
        <v>#DIV/0!</v>
      </c>
      <c r="X130" s="96" t="e">
        <f t="shared" si="47"/>
        <v>#DIV/0!</v>
      </c>
      <c r="Y130" s="96" t="e">
        <f t="shared" si="47"/>
        <v>#DIV/0!</v>
      </c>
      <c r="Z130" s="96" t="e">
        <f t="shared" si="47"/>
        <v>#DIV/0!</v>
      </c>
      <c r="AA130" s="96" t="e">
        <f t="shared" si="47"/>
        <v>#DIV/0!</v>
      </c>
      <c r="AB130" s="96" t="e">
        <f t="shared" si="47"/>
        <v>#DIV/0!</v>
      </c>
      <c r="AC130" s="96" t="e">
        <f t="shared" si="47"/>
        <v>#DIV/0!</v>
      </c>
      <c r="AD130" s="96" t="e">
        <f t="shared" si="47"/>
        <v>#DIV/0!</v>
      </c>
      <c r="AE130" s="96" t="e">
        <f t="shared" si="47"/>
        <v>#DIV/0!</v>
      </c>
      <c r="AF130" s="96" t="e">
        <f t="shared" si="47"/>
        <v>#DIV/0!</v>
      </c>
      <c r="AG130" s="96" t="e">
        <f t="shared" si="47"/>
        <v>#DIV/0!</v>
      </c>
      <c r="AH130" s="96" t="e">
        <f t="shared" si="47"/>
        <v>#DIV/0!</v>
      </c>
      <c r="AI130" s="100"/>
      <c r="AJ130" s="100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</row>
    <row r="131" spans="1:54" ht="14.25">
      <c r="A131" s="96" t="s">
        <v>91</v>
      </c>
      <c r="B131" s="107" t="e">
        <f>SUM(B6:B35)/COUNTA(B6:B35)</f>
        <v>#DIV/0!</v>
      </c>
      <c r="C131" s="107" t="e">
        <f aca="true" t="shared" si="48" ref="C131:AH131">SUM(C6:C35)/COUNTA(C6:C35)</f>
        <v>#DIV/0!</v>
      </c>
      <c r="D131" s="107" t="e">
        <f t="shared" si="48"/>
        <v>#DIV/0!</v>
      </c>
      <c r="E131" s="107" t="e">
        <f t="shared" si="48"/>
        <v>#DIV/0!</v>
      </c>
      <c r="F131" s="107" t="e">
        <f t="shared" si="48"/>
        <v>#DIV/0!</v>
      </c>
      <c r="G131" s="107" t="e">
        <f>SUM(G6:G35)/COUNTA(G6:G35)/2</f>
        <v>#DIV/0!</v>
      </c>
      <c r="H131" s="107" t="e">
        <f>SUM(H6:H35)/COUNTA(H6:H35)/2</f>
        <v>#DIV/0!</v>
      </c>
      <c r="I131" s="107" t="e">
        <f t="shared" si="48"/>
        <v>#DIV/0!</v>
      </c>
      <c r="J131" s="107" t="e">
        <f t="shared" si="48"/>
        <v>#DIV/0!</v>
      </c>
      <c r="K131" s="107" t="e">
        <f t="shared" si="48"/>
        <v>#DIV/0!</v>
      </c>
      <c r="L131" s="107" t="e">
        <f t="shared" si="48"/>
        <v>#DIV/0!</v>
      </c>
      <c r="M131" s="107" t="e">
        <f t="shared" si="48"/>
        <v>#DIV/0!</v>
      </c>
      <c r="N131" s="107" t="e">
        <f>SUM(N6:N35)/COUNTA(N6:N35)/2</f>
        <v>#DIV/0!</v>
      </c>
      <c r="O131" s="107" t="e">
        <f t="shared" si="48"/>
        <v>#DIV/0!</v>
      </c>
      <c r="P131" s="107" t="e">
        <f>SUM(P6:P35)/COUNTA(P6:P35)/2</f>
        <v>#DIV/0!</v>
      </c>
      <c r="Q131" s="107" t="e">
        <f t="shared" si="48"/>
        <v>#DIV/0!</v>
      </c>
      <c r="R131" s="107" t="e">
        <f t="shared" si="48"/>
        <v>#DIV/0!</v>
      </c>
      <c r="S131" s="107" t="e">
        <f t="shared" si="48"/>
        <v>#DIV/0!</v>
      </c>
      <c r="T131" s="107" t="e">
        <f t="shared" si="48"/>
        <v>#DIV/0!</v>
      </c>
      <c r="U131" s="107" t="e">
        <f t="shared" si="48"/>
        <v>#DIV/0!</v>
      </c>
      <c r="V131" s="107" t="e">
        <f t="shared" si="48"/>
        <v>#DIV/0!</v>
      </c>
      <c r="W131" s="107" t="e">
        <f t="shared" si="48"/>
        <v>#DIV/0!</v>
      </c>
      <c r="X131" s="107" t="e">
        <f t="shared" si="48"/>
        <v>#DIV/0!</v>
      </c>
      <c r="Y131" s="107" t="e">
        <f t="shared" si="48"/>
        <v>#DIV/0!</v>
      </c>
      <c r="Z131" s="107" t="e">
        <f>SUM(Z6:Z35)/COUNTA(Z6:Z35)/2</f>
        <v>#DIV/0!</v>
      </c>
      <c r="AA131" s="107" t="e">
        <f>SUM(AA6:AA35)/COUNTA(AA6:AA35)/2</f>
        <v>#DIV/0!</v>
      </c>
      <c r="AB131" s="107" t="e">
        <f>SUM(AB6:AB35)/COUNTA(AB6:AB35)/5</f>
        <v>#DIV/0!</v>
      </c>
      <c r="AC131" s="107" t="e">
        <f>SUM(AC6:AC35)/COUNTA(AC6:AC35)/2</f>
        <v>#DIV/0!</v>
      </c>
      <c r="AD131" s="107" t="e">
        <f>SUM(AD6:AD35)/COUNTA(AD6:AD35)/2</f>
        <v>#DIV/0!</v>
      </c>
      <c r="AE131" s="107" t="e">
        <f>SUM(AE6:AE35)/COUNTA(AE6:AE35)/2</f>
        <v>#DIV/0!</v>
      </c>
      <c r="AF131" s="107" t="e">
        <f>SUM(AF6:AF35)/COUNTA(AF6:AF35)/4</f>
        <v>#DIV/0!</v>
      </c>
      <c r="AG131" s="107" t="e">
        <f>SUM(AG6:AG35)/COUNTA(AG6:AG35)/2</f>
        <v>#DIV/0!</v>
      </c>
      <c r="AH131" s="107" t="e">
        <f t="shared" si="48"/>
        <v>#DIV/0!</v>
      </c>
      <c r="AI131" s="101" t="e">
        <f>AI136/(COUNTA(AH6:AH35)*50)</f>
        <v>#DIV/0!</v>
      </c>
      <c r="AJ131" s="100"/>
      <c r="AK131" s="101" t="e">
        <f>AK136/(COUNTA(AH6:AH35)*2)</f>
        <v>#DIV/0!</v>
      </c>
      <c r="AL131" s="101" t="e">
        <f>AL136/(COUNTA(AH6:AH35)*5)</f>
        <v>#DIV/0!</v>
      </c>
      <c r="AM131" s="101" t="e">
        <f>AM136/(COUNTA(AH6:AH35)*2)</f>
        <v>#DIV/0!</v>
      </c>
      <c r="AN131" s="101" t="e">
        <f>AN136/(COUNTA(AH6:AH35)*2)</f>
        <v>#DIV/0!</v>
      </c>
      <c r="AO131" s="101" t="e">
        <f>AO136/(COUNTA(AH6:AH35)*2)</f>
        <v>#DIV/0!</v>
      </c>
      <c r="AP131" s="101" t="e">
        <f>AP136/(COUNTA(AH6:AH35)*4)</f>
        <v>#DIV/0!</v>
      </c>
      <c r="AQ131" s="101" t="e">
        <f>AQ136/(COUNTA(AH6:AH35)*2)</f>
        <v>#DIV/0!</v>
      </c>
      <c r="AR131" s="101" t="e">
        <f>AR136/(COUNTA(AH6:AH35))</f>
        <v>#DIV/0!</v>
      </c>
      <c r="AS131" s="101" t="e">
        <f>AS136/(COUNTA(AH6:AH35)*20)</f>
        <v>#DIV/0!</v>
      </c>
      <c r="AT131" s="101" t="e">
        <f>AT136/(COUNTA(AH6:AH35)*9)</f>
        <v>#DIV/0!</v>
      </c>
      <c r="AU131" s="101" t="e">
        <f>AU136/(COUNTA(AH6:AH35)*27)</f>
        <v>#DIV/0!</v>
      </c>
      <c r="AV131" s="101" t="e">
        <f>AV136/(COUNTA(AH6:AH35))</f>
        <v>#DIV/0!</v>
      </c>
      <c r="AW131" s="101" t="e">
        <f>AW136/(COUNTA(AH6:AH35)*7)</f>
        <v>#DIV/0!</v>
      </c>
      <c r="AX131" s="101" t="e">
        <f>AX136/(COUNTA(AH6:AH35)*4)</f>
        <v>#DIV/0!</v>
      </c>
      <c r="AY131" s="101" t="e">
        <f>AY136/(COUNTA(AH6:AH35)*4)</f>
        <v>#DIV/0!</v>
      </c>
      <c r="AZ131" s="101" t="e">
        <f>AZ136/(COUNTA(AH6:AH35))</f>
        <v>#DIV/0!</v>
      </c>
      <c r="BA131" s="101" t="e">
        <f>BA136/(COUNTA(AH6:AH35)*14)</f>
        <v>#DIV/0!</v>
      </c>
      <c r="BB131" s="101" t="e">
        <f>BB136/(COUNTA(AH6:AH35)*20)</f>
        <v>#DIV/0!</v>
      </c>
    </row>
    <row r="132" spans="1:54" ht="14.25">
      <c r="A132" s="96" t="s">
        <v>92</v>
      </c>
      <c r="B132" s="107" t="e">
        <f>SUM(B36:B65)/COUNTA(B36:B65)</f>
        <v>#DIV/0!</v>
      </c>
      <c r="C132" s="107" t="e">
        <f aca="true" t="shared" si="49" ref="C132:AH132">SUM(C36:C65)/COUNTA(C36:C65)</f>
        <v>#DIV/0!</v>
      </c>
      <c r="D132" s="107" t="e">
        <f t="shared" si="49"/>
        <v>#DIV/0!</v>
      </c>
      <c r="E132" s="107" t="e">
        <f t="shared" si="49"/>
        <v>#DIV/0!</v>
      </c>
      <c r="F132" s="107" t="e">
        <f t="shared" si="49"/>
        <v>#DIV/0!</v>
      </c>
      <c r="G132" s="107" t="e">
        <f>SUM(G36:G65)/COUNTA(G36:G65)/2</f>
        <v>#DIV/0!</v>
      </c>
      <c r="H132" s="107" t="e">
        <f>SUM(H36:H65)/COUNTA(H36:H65)/2</f>
        <v>#DIV/0!</v>
      </c>
      <c r="I132" s="107" t="e">
        <f t="shared" si="49"/>
        <v>#DIV/0!</v>
      </c>
      <c r="J132" s="107" t="e">
        <f t="shared" si="49"/>
        <v>#DIV/0!</v>
      </c>
      <c r="K132" s="107" t="e">
        <f t="shared" si="49"/>
        <v>#DIV/0!</v>
      </c>
      <c r="L132" s="107" t="e">
        <f t="shared" si="49"/>
        <v>#DIV/0!</v>
      </c>
      <c r="M132" s="107" t="e">
        <f t="shared" si="49"/>
        <v>#DIV/0!</v>
      </c>
      <c r="N132" s="107" t="e">
        <f>SUM(N36:N65)/COUNTA(N36:N65)/2</f>
        <v>#DIV/0!</v>
      </c>
      <c r="O132" s="107" t="e">
        <f t="shared" si="49"/>
        <v>#DIV/0!</v>
      </c>
      <c r="P132" s="107" t="e">
        <f>SUM(P36:P65)/COUNTA(P36:P65)/2</f>
        <v>#DIV/0!</v>
      </c>
      <c r="Q132" s="107" t="e">
        <f t="shared" si="49"/>
        <v>#DIV/0!</v>
      </c>
      <c r="R132" s="107" t="e">
        <f t="shared" si="49"/>
        <v>#DIV/0!</v>
      </c>
      <c r="S132" s="107" t="e">
        <f t="shared" si="49"/>
        <v>#DIV/0!</v>
      </c>
      <c r="T132" s="107" t="e">
        <f t="shared" si="49"/>
        <v>#DIV/0!</v>
      </c>
      <c r="U132" s="107" t="e">
        <f t="shared" si="49"/>
        <v>#DIV/0!</v>
      </c>
      <c r="V132" s="107" t="e">
        <f t="shared" si="49"/>
        <v>#DIV/0!</v>
      </c>
      <c r="W132" s="107" t="e">
        <f t="shared" si="49"/>
        <v>#DIV/0!</v>
      </c>
      <c r="X132" s="107" t="e">
        <f t="shared" si="49"/>
        <v>#DIV/0!</v>
      </c>
      <c r="Y132" s="107" t="e">
        <f t="shared" si="49"/>
        <v>#DIV/0!</v>
      </c>
      <c r="Z132" s="107" t="e">
        <f>SUM(Z36:Z65)/COUNTA(Z36:Z65)/2</f>
        <v>#DIV/0!</v>
      </c>
      <c r="AA132" s="107" t="e">
        <f>SUM(AA36:AA65)/COUNTA(AA36:AA65)/2</f>
        <v>#DIV/0!</v>
      </c>
      <c r="AB132" s="107" t="e">
        <f>SUM(AB36:AB65)/COUNTA(AB36:AB65)/5</f>
        <v>#DIV/0!</v>
      </c>
      <c r="AC132" s="107" t="e">
        <f>SUM(AC36:AC65)/COUNTA(AC36:AC65)/2</f>
        <v>#DIV/0!</v>
      </c>
      <c r="AD132" s="107" t="e">
        <f>SUM(AD36:AD65)/COUNTA(AD36:AD65)/2</f>
        <v>#DIV/0!</v>
      </c>
      <c r="AE132" s="107" t="e">
        <f>SUM(AE36:AE65)/COUNTA(AE36:AE65)/2</f>
        <v>#DIV/0!</v>
      </c>
      <c r="AF132" s="107" t="e">
        <f>SUM(AF36:AF65)/COUNTA(AF36:AF65)/4</f>
        <v>#DIV/0!</v>
      </c>
      <c r="AG132" s="107" t="e">
        <f>SUM(AG36:AG65)/COUNTA(AG36:AG65)/2</f>
        <v>#DIV/0!</v>
      </c>
      <c r="AH132" s="107" t="e">
        <f t="shared" si="49"/>
        <v>#DIV/0!</v>
      </c>
      <c r="AI132" s="101" t="e">
        <f>AI137/(COUNTA(AH36:AH65)*50)</f>
        <v>#DIV/0!</v>
      </c>
      <c r="AJ132" s="100"/>
      <c r="AK132" s="101" t="e">
        <f>AK137/(COUNTA(AH36:AH65)*2)</f>
        <v>#DIV/0!</v>
      </c>
      <c r="AL132" s="101" t="e">
        <f>AL137/(COUNTA(AH36:AH65)*5)</f>
        <v>#DIV/0!</v>
      </c>
      <c r="AM132" s="101" t="e">
        <f>AM137/(COUNTA(AH36:AH65)*2)</f>
        <v>#DIV/0!</v>
      </c>
      <c r="AN132" s="101" t="e">
        <f>AN137/(COUNTA(AH36:AH65)*2)</f>
        <v>#DIV/0!</v>
      </c>
      <c r="AO132" s="101" t="e">
        <f>AO137/(COUNTA(AH36:AH65)*2)</f>
        <v>#DIV/0!</v>
      </c>
      <c r="AP132" s="101" t="e">
        <f>AP137/(COUNTA(AH36:AH65)*4)</f>
        <v>#DIV/0!</v>
      </c>
      <c r="AQ132" s="101" t="e">
        <f>AQ137/(COUNTA(AH36:AH65)*2)</f>
        <v>#DIV/0!</v>
      </c>
      <c r="AR132" s="101" t="e">
        <f>AR137/(COUNTA(AH36:AH65))</f>
        <v>#DIV/0!</v>
      </c>
      <c r="AS132" s="101" t="e">
        <f>AS137/(COUNTA(AH36:AH65)*20)</f>
        <v>#DIV/0!</v>
      </c>
      <c r="AT132" s="101" t="e">
        <f>AT137/(COUNTA(AH36:AH65)*9)</f>
        <v>#DIV/0!</v>
      </c>
      <c r="AU132" s="101" t="e">
        <f>AU137/(COUNTA(AH36:AH65)*27)</f>
        <v>#DIV/0!</v>
      </c>
      <c r="AV132" s="101" t="e">
        <f>AV137/(COUNTA(AH36:AH65))</f>
        <v>#DIV/0!</v>
      </c>
      <c r="AW132" s="101" t="e">
        <f>AW137/(COUNTA(AH36:AH65)*7)</f>
        <v>#DIV/0!</v>
      </c>
      <c r="AX132" s="101" t="e">
        <f>AX137/(COUNTA(AH36:AH65)*4)</f>
        <v>#DIV/0!</v>
      </c>
      <c r="AY132" s="101" t="e">
        <f>AY137/(COUNTA(AH36:AH65)*4)</f>
        <v>#DIV/0!</v>
      </c>
      <c r="AZ132" s="101" t="e">
        <f>AZ137/(COUNTA(AH36:AH65))</f>
        <v>#DIV/0!</v>
      </c>
      <c r="BA132" s="101" t="e">
        <f>BA137/(COUNTA(AH36:AH65)*14)</f>
        <v>#DIV/0!</v>
      </c>
      <c r="BB132" s="101" t="e">
        <f>BB137/(COUNTA(AH36:AH65)*20)</f>
        <v>#DIV/0!</v>
      </c>
    </row>
    <row r="133" spans="1:54" ht="14.25">
      <c r="A133" s="96" t="s">
        <v>93</v>
      </c>
      <c r="B133" s="107" t="e">
        <f>SUM(B66:B95)/COUNTA(B66:B95)</f>
        <v>#DIV/0!</v>
      </c>
      <c r="C133" s="107" t="e">
        <f aca="true" t="shared" si="50" ref="C133:AH133">SUM(C66:C95)/COUNTA(C66:C95)</f>
        <v>#DIV/0!</v>
      </c>
      <c r="D133" s="107" t="e">
        <f t="shared" si="50"/>
        <v>#DIV/0!</v>
      </c>
      <c r="E133" s="107" t="e">
        <f t="shared" si="50"/>
        <v>#DIV/0!</v>
      </c>
      <c r="F133" s="107" t="e">
        <f t="shared" si="50"/>
        <v>#DIV/0!</v>
      </c>
      <c r="G133" s="107" t="e">
        <f>SUM(G66:G95)/COUNTA(G66:G95)/2</f>
        <v>#DIV/0!</v>
      </c>
      <c r="H133" s="107" t="e">
        <f>SUM(H66:H95)/COUNTA(H66:H95)/2</f>
        <v>#DIV/0!</v>
      </c>
      <c r="I133" s="107" t="e">
        <f t="shared" si="50"/>
        <v>#DIV/0!</v>
      </c>
      <c r="J133" s="107" t="e">
        <f t="shared" si="50"/>
        <v>#DIV/0!</v>
      </c>
      <c r="K133" s="107" t="e">
        <f t="shared" si="50"/>
        <v>#DIV/0!</v>
      </c>
      <c r="L133" s="107" t="e">
        <f t="shared" si="50"/>
        <v>#DIV/0!</v>
      </c>
      <c r="M133" s="107" t="e">
        <f t="shared" si="50"/>
        <v>#DIV/0!</v>
      </c>
      <c r="N133" s="107" t="e">
        <f>SUM(N66:N95)/COUNTA(N66:N95)/2</f>
        <v>#DIV/0!</v>
      </c>
      <c r="O133" s="107" t="e">
        <f t="shared" si="50"/>
        <v>#DIV/0!</v>
      </c>
      <c r="P133" s="107" t="e">
        <f>SUM(P66:P95)/COUNTA(P66:P95)/2</f>
        <v>#DIV/0!</v>
      </c>
      <c r="Q133" s="107" t="e">
        <f t="shared" si="50"/>
        <v>#DIV/0!</v>
      </c>
      <c r="R133" s="107" t="e">
        <f t="shared" si="50"/>
        <v>#DIV/0!</v>
      </c>
      <c r="S133" s="107" t="e">
        <f t="shared" si="50"/>
        <v>#DIV/0!</v>
      </c>
      <c r="T133" s="107" t="e">
        <f t="shared" si="50"/>
        <v>#DIV/0!</v>
      </c>
      <c r="U133" s="107" t="e">
        <f t="shared" si="50"/>
        <v>#DIV/0!</v>
      </c>
      <c r="V133" s="107" t="e">
        <f t="shared" si="50"/>
        <v>#DIV/0!</v>
      </c>
      <c r="W133" s="107" t="e">
        <f t="shared" si="50"/>
        <v>#DIV/0!</v>
      </c>
      <c r="X133" s="107" t="e">
        <f t="shared" si="50"/>
        <v>#DIV/0!</v>
      </c>
      <c r="Y133" s="107" t="e">
        <f t="shared" si="50"/>
        <v>#DIV/0!</v>
      </c>
      <c r="Z133" s="107" t="e">
        <f>SUM(Z66:Z95)/COUNTA(Z66:Z95)/2</f>
        <v>#DIV/0!</v>
      </c>
      <c r="AA133" s="107" t="e">
        <f>SUM(AA66:AA95)/COUNTA(AA66:AA95)/2</f>
        <v>#DIV/0!</v>
      </c>
      <c r="AB133" s="107" t="e">
        <f>SUM(AB66:AB95)/COUNTA(AB66:AB95)/5</f>
        <v>#DIV/0!</v>
      </c>
      <c r="AC133" s="107" t="e">
        <f>SUM(AC66:AC95)/COUNTA(AC66:AC95)/2</f>
        <v>#DIV/0!</v>
      </c>
      <c r="AD133" s="107" t="e">
        <f>SUM(AD66:AD95)/COUNTA(AD66:AD95)/2</f>
        <v>#DIV/0!</v>
      </c>
      <c r="AE133" s="107" t="e">
        <f>SUM(AE66:AE95)/COUNTA(AE66:AE95)/2</f>
        <v>#DIV/0!</v>
      </c>
      <c r="AF133" s="107" t="e">
        <f>SUM(AF66:AF95)/COUNTA(AF66:AF95)/4</f>
        <v>#DIV/0!</v>
      </c>
      <c r="AG133" s="107" t="e">
        <f>SUM(AG66:AG95)/COUNTA(AG66:AG95)/2</f>
        <v>#DIV/0!</v>
      </c>
      <c r="AH133" s="107" t="e">
        <f t="shared" si="50"/>
        <v>#DIV/0!</v>
      </c>
      <c r="AI133" s="101" t="e">
        <f>AI138/(COUNTA(AH66:AH95)*50)</f>
        <v>#DIV/0!</v>
      </c>
      <c r="AJ133" s="100"/>
      <c r="AK133" s="101" t="e">
        <f>AK138/(COUNTA(AH66:AH95)*2)</f>
        <v>#DIV/0!</v>
      </c>
      <c r="AL133" s="101" t="e">
        <f>AL138/(COUNTA(AH66:AH95)*5)</f>
        <v>#DIV/0!</v>
      </c>
      <c r="AM133" s="101" t="e">
        <f>AM138/(COUNTA(AH66:AH95)*2)</f>
        <v>#DIV/0!</v>
      </c>
      <c r="AN133" s="101" t="e">
        <f>AN138/(COUNTA(AH66:AH95)*2)</f>
        <v>#DIV/0!</v>
      </c>
      <c r="AO133" s="101" t="e">
        <f>AO138/(COUNTA(AH66:AH95)*2)</f>
        <v>#DIV/0!</v>
      </c>
      <c r="AP133" s="101" t="e">
        <f>AP138/(COUNTA(AH66:AH95)*4)</f>
        <v>#DIV/0!</v>
      </c>
      <c r="AQ133" s="101" t="e">
        <f>AQ138/(COUNTA(AH66:AH95)*2)</f>
        <v>#DIV/0!</v>
      </c>
      <c r="AR133" s="101" t="e">
        <f>AR138/(COUNTA(AH66:AH95))</f>
        <v>#DIV/0!</v>
      </c>
      <c r="AS133" s="101" t="e">
        <f>AS138/(COUNTA(AH66:AH95)*20)</f>
        <v>#DIV/0!</v>
      </c>
      <c r="AT133" s="101" t="e">
        <f>AT138/(COUNTA(AH66:AH95)*9)</f>
        <v>#DIV/0!</v>
      </c>
      <c r="AU133" s="101" t="e">
        <f>AU138/(COUNTA(AH66:AH95)*27)</f>
        <v>#DIV/0!</v>
      </c>
      <c r="AV133" s="101" t="e">
        <f>AV138/(COUNTA(AH66:AH95))</f>
        <v>#DIV/0!</v>
      </c>
      <c r="AW133" s="101" t="e">
        <f>AW138/(COUNTA(AH66:AH95)*7)</f>
        <v>#DIV/0!</v>
      </c>
      <c r="AX133" s="101" t="e">
        <f>AX138/(COUNTA(AH66:AH95)*4)</f>
        <v>#DIV/0!</v>
      </c>
      <c r="AY133" s="101" t="e">
        <f>AY138/(COUNTA(AH66:AH95)*4)</f>
        <v>#DIV/0!</v>
      </c>
      <c r="AZ133" s="101" t="e">
        <f>AZ138/(COUNTA(AH66:AH95))</f>
        <v>#DIV/0!</v>
      </c>
      <c r="BA133" s="101" t="e">
        <f>BA138/(COUNTA(AH66:AH95)*14)</f>
        <v>#DIV/0!</v>
      </c>
      <c r="BB133" s="101" t="e">
        <f>BB138/(COUNTA(AH66:AH95)*20)</f>
        <v>#DIV/0!</v>
      </c>
    </row>
    <row r="134" spans="1:54" ht="14.25">
      <c r="A134" s="96" t="s">
        <v>94</v>
      </c>
      <c r="B134" s="107" t="e">
        <f>SUM(B96:B125)/COUNTA(B96:B125)</f>
        <v>#DIV/0!</v>
      </c>
      <c r="C134" s="107" t="e">
        <f aca="true" t="shared" si="51" ref="C134:AH134">SUM(C96:C125)/COUNTA(C96:C125)</f>
        <v>#DIV/0!</v>
      </c>
      <c r="D134" s="107" t="e">
        <f t="shared" si="51"/>
        <v>#DIV/0!</v>
      </c>
      <c r="E134" s="107" t="e">
        <f t="shared" si="51"/>
        <v>#DIV/0!</v>
      </c>
      <c r="F134" s="107" t="e">
        <f t="shared" si="51"/>
        <v>#DIV/0!</v>
      </c>
      <c r="G134" s="107" t="e">
        <f>SUM(G96:G125)/COUNTA(G96:G125)/2</f>
        <v>#DIV/0!</v>
      </c>
      <c r="H134" s="107" t="e">
        <f>SUM(H96:H125)/COUNTA(H96:H125)/2</f>
        <v>#DIV/0!</v>
      </c>
      <c r="I134" s="107" t="e">
        <f t="shared" si="51"/>
        <v>#DIV/0!</v>
      </c>
      <c r="J134" s="107" t="e">
        <f t="shared" si="51"/>
        <v>#DIV/0!</v>
      </c>
      <c r="K134" s="107" t="e">
        <f t="shared" si="51"/>
        <v>#DIV/0!</v>
      </c>
      <c r="L134" s="107" t="e">
        <f t="shared" si="51"/>
        <v>#DIV/0!</v>
      </c>
      <c r="M134" s="107" t="e">
        <f t="shared" si="51"/>
        <v>#DIV/0!</v>
      </c>
      <c r="N134" s="107" t="e">
        <f>SUM(N96:N125)/COUNTA(N96:N125)/2</f>
        <v>#DIV/0!</v>
      </c>
      <c r="O134" s="107" t="e">
        <f t="shared" si="51"/>
        <v>#DIV/0!</v>
      </c>
      <c r="P134" s="107" t="e">
        <f>SUM(P96:P125)/COUNTA(P96:P125)/2</f>
        <v>#DIV/0!</v>
      </c>
      <c r="Q134" s="107" t="e">
        <f t="shared" si="51"/>
        <v>#DIV/0!</v>
      </c>
      <c r="R134" s="107" t="e">
        <f t="shared" si="51"/>
        <v>#DIV/0!</v>
      </c>
      <c r="S134" s="107" t="e">
        <f t="shared" si="51"/>
        <v>#DIV/0!</v>
      </c>
      <c r="T134" s="107" t="e">
        <f t="shared" si="51"/>
        <v>#DIV/0!</v>
      </c>
      <c r="U134" s="107" t="e">
        <f t="shared" si="51"/>
        <v>#DIV/0!</v>
      </c>
      <c r="V134" s="107" t="e">
        <f t="shared" si="51"/>
        <v>#DIV/0!</v>
      </c>
      <c r="W134" s="107" t="e">
        <f t="shared" si="51"/>
        <v>#DIV/0!</v>
      </c>
      <c r="X134" s="107" t="e">
        <f t="shared" si="51"/>
        <v>#DIV/0!</v>
      </c>
      <c r="Y134" s="107" t="e">
        <f t="shared" si="51"/>
        <v>#DIV/0!</v>
      </c>
      <c r="Z134" s="107" t="e">
        <f>SUM(Z96:Z125)/COUNTA(Z96:Z125)/2</f>
        <v>#DIV/0!</v>
      </c>
      <c r="AA134" s="107" t="e">
        <f>SUM(AA96:AA125)/COUNTA(AA96:AA125)/2</f>
        <v>#DIV/0!</v>
      </c>
      <c r="AB134" s="107" t="e">
        <f>SUM(AB96:AB125)/COUNTA(AB96:AB125)/5</f>
        <v>#DIV/0!</v>
      </c>
      <c r="AC134" s="107" t="e">
        <f>SUM(AC96:AC125)/COUNTA(AC96:AC125)/2</f>
        <v>#DIV/0!</v>
      </c>
      <c r="AD134" s="107" t="e">
        <f>SUM(AD96:AD125)/COUNTA(AD96:AD125)/2</f>
        <v>#DIV/0!</v>
      </c>
      <c r="AE134" s="107" t="e">
        <f>SUM(AE96:AE125)/COUNTA(AE96:AE125)/2</f>
        <v>#DIV/0!</v>
      </c>
      <c r="AF134" s="107" t="e">
        <f>SUM(AF96:AF125)/COUNTA(AF96:AF125)/4</f>
        <v>#DIV/0!</v>
      </c>
      <c r="AG134" s="107" t="e">
        <f>SUM(AG96:AG125)/COUNTA(AG96:AG125)/2</f>
        <v>#DIV/0!</v>
      </c>
      <c r="AH134" s="107" t="e">
        <f t="shared" si="51"/>
        <v>#DIV/0!</v>
      </c>
      <c r="AI134" s="101" t="e">
        <f>AI139/(COUNTA(AH96:AH125)*50)</f>
        <v>#DIV/0!</v>
      </c>
      <c r="AJ134" s="100"/>
      <c r="AK134" s="101" t="e">
        <f>AK139/(COUNTA(AH96:AH125)*2)</f>
        <v>#DIV/0!</v>
      </c>
      <c r="AL134" s="101" t="e">
        <f>AL139/(COUNTA(AH96:AH125)*5)</f>
        <v>#DIV/0!</v>
      </c>
      <c r="AM134" s="101" t="e">
        <f>AM139/(COUNTA(AH96:AH125)*2)</f>
        <v>#DIV/0!</v>
      </c>
      <c r="AN134" s="101" t="e">
        <f>AN139/(COUNTA(AH96:AH125)*2)</f>
        <v>#DIV/0!</v>
      </c>
      <c r="AO134" s="101" t="e">
        <f>AO139/(COUNTA(AH96:AH125)*2)</f>
        <v>#DIV/0!</v>
      </c>
      <c r="AP134" s="101" t="e">
        <f>AP139/(COUNTA(AH96:AH125)*4)</f>
        <v>#DIV/0!</v>
      </c>
      <c r="AQ134" s="101" t="e">
        <f>AQ139/(COUNTA(AH96:AH125)*2)</f>
        <v>#DIV/0!</v>
      </c>
      <c r="AR134" s="101" t="e">
        <f>AR139/(COUNTA(AH96:AH125))</f>
        <v>#DIV/0!</v>
      </c>
      <c r="AS134" s="102" t="e">
        <f>AS139/(COUNTA(AH96:AH125)*20)</f>
        <v>#DIV/0!</v>
      </c>
      <c r="AT134" s="101" t="e">
        <f>AT139/(COUNTA(AH96:AH125)*9)</f>
        <v>#DIV/0!</v>
      </c>
      <c r="AU134" s="101" t="e">
        <f>AU139/(COUNTA(AH96:AH125)*27)</f>
        <v>#DIV/0!</v>
      </c>
      <c r="AV134" s="101" t="e">
        <f>AV139/(COUNTA(AH96:AH125))</f>
        <v>#DIV/0!</v>
      </c>
      <c r="AW134" s="101" t="e">
        <f>AW139/(COUNTA(AH96:AH125)*7)</f>
        <v>#DIV/0!</v>
      </c>
      <c r="AX134" s="101" t="e">
        <f>AX139/(COUNTA(AH96:AH125)*4)</f>
        <v>#DIV/0!</v>
      </c>
      <c r="AY134" s="101" t="e">
        <f>AY139/(COUNTA(AH96:AH125)*4)</f>
        <v>#DIV/0!</v>
      </c>
      <c r="AZ134" s="101" t="e">
        <f>AZ139/(COUNTA(AH96:AH125))</f>
        <v>#DIV/0!</v>
      </c>
      <c r="BA134" s="101" t="e">
        <f>BA139/(COUNTA(AH96:AH125)*14)</f>
        <v>#DIV/0!</v>
      </c>
      <c r="BB134" s="101" t="e">
        <f>BB139/(COUNTA(AH96:AH125)*20)</f>
        <v>#DIV/0!</v>
      </c>
    </row>
    <row r="135" spans="1:54" ht="14.2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100"/>
      <c r="AJ135" s="100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</row>
    <row r="136" spans="1:54" ht="14.25">
      <c r="A136" s="96" t="s">
        <v>91</v>
      </c>
      <c r="B136" s="96">
        <f>SUM(B6:B35)</f>
        <v>0</v>
      </c>
      <c r="C136" s="96">
        <f aca="true" t="shared" si="52" ref="C136:AH136">SUM(C6:C35)</f>
        <v>0</v>
      </c>
      <c r="D136" s="96">
        <f t="shared" si="52"/>
        <v>0</v>
      </c>
      <c r="E136" s="96">
        <f t="shared" si="52"/>
        <v>0</v>
      </c>
      <c r="F136" s="96">
        <f t="shared" si="52"/>
        <v>0</v>
      </c>
      <c r="G136" s="96">
        <f t="shared" si="52"/>
        <v>0</v>
      </c>
      <c r="H136" s="96">
        <f t="shared" si="52"/>
        <v>0</v>
      </c>
      <c r="I136" s="96">
        <f t="shared" si="52"/>
        <v>0</v>
      </c>
      <c r="J136" s="96">
        <f t="shared" si="52"/>
        <v>0</v>
      </c>
      <c r="K136" s="96">
        <f t="shared" si="52"/>
        <v>0</v>
      </c>
      <c r="L136" s="96">
        <f t="shared" si="52"/>
        <v>0</v>
      </c>
      <c r="M136" s="96">
        <f t="shared" si="52"/>
        <v>0</v>
      </c>
      <c r="N136" s="96">
        <f t="shared" si="52"/>
        <v>0</v>
      </c>
      <c r="O136" s="96">
        <f t="shared" si="52"/>
        <v>0</v>
      </c>
      <c r="P136" s="96">
        <f t="shared" si="52"/>
        <v>0</v>
      </c>
      <c r="Q136" s="96">
        <f t="shared" si="52"/>
        <v>0</v>
      </c>
      <c r="R136" s="96">
        <f t="shared" si="52"/>
        <v>0</v>
      </c>
      <c r="S136" s="96">
        <f t="shared" si="52"/>
        <v>0</v>
      </c>
      <c r="T136" s="96">
        <f t="shared" si="52"/>
        <v>0</v>
      </c>
      <c r="U136" s="96">
        <f t="shared" si="52"/>
        <v>0</v>
      </c>
      <c r="V136" s="96">
        <f t="shared" si="52"/>
        <v>0</v>
      </c>
      <c r="W136" s="96">
        <f t="shared" si="52"/>
        <v>0</v>
      </c>
      <c r="X136" s="96">
        <f t="shared" si="52"/>
        <v>0</v>
      </c>
      <c r="Y136" s="96">
        <f t="shared" si="52"/>
        <v>0</v>
      </c>
      <c r="Z136" s="96">
        <f t="shared" si="52"/>
        <v>0</v>
      </c>
      <c r="AA136" s="96">
        <f t="shared" si="52"/>
        <v>0</v>
      </c>
      <c r="AB136" s="96">
        <f t="shared" si="52"/>
        <v>0</v>
      </c>
      <c r="AC136" s="96">
        <f t="shared" si="52"/>
        <v>0</v>
      </c>
      <c r="AD136" s="96">
        <f t="shared" si="52"/>
        <v>0</v>
      </c>
      <c r="AE136" s="96">
        <f t="shared" si="52"/>
        <v>0</v>
      </c>
      <c r="AF136" s="96">
        <f t="shared" si="52"/>
        <v>0</v>
      </c>
      <c r="AG136" s="96">
        <f t="shared" si="52"/>
        <v>0</v>
      </c>
      <c r="AH136" s="96">
        <f t="shared" si="52"/>
        <v>0</v>
      </c>
      <c r="AI136" s="92">
        <f>SUM(B136:AH136)</f>
        <v>0</v>
      </c>
      <c r="AJ136" s="100"/>
      <c r="AK136" s="96">
        <f>AA136</f>
        <v>0</v>
      </c>
      <c r="AL136" s="96">
        <f aca="true" t="shared" si="53" ref="AL136:AR136">AB136</f>
        <v>0</v>
      </c>
      <c r="AM136" s="96">
        <f t="shared" si="53"/>
        <v>0</v>
      </c>
      <c r="AN136" s="96">
        <f t="shared" si="53"/>
        <v>0</v>
      </c>
      <c r="AO136" s="96">
        <f t="shared" si="53"/>
        <v>0</v>
      </c>
      <c r="AP136" s="96">
        <f t="shared" si="53"/>
        <v>0</v>
      </c>
      <c r="AQ136" s="96">
        <f t="shared" si="53"/>
        <v>0</v>
      </c>
      <c r="AR136" s="96">
        <f t="shared" si="53"/>
        <v>0</v>
      </c>
      <c r="AS136" s="93">
        <f>SUM(B136:F136,H136:I136,K136,P136:U136,AA136,AC136)</f>
        <v>0</v>
      </c>
      <c r="AT136" s="94">
        <f>SUM(J136,X136:Y136,AE136:AF136)</f>
        <v>0</v>
      </c>
      <c r="AU136" s="94">
        <f>SUM(G136,L136:O136,S136,W136,Z136,AB136,AD136:AH136)</f>
        <v>0</v>
      </c>
      <c r="AV136" s="93">
        <f>(V136)</f>
        <v>0</v>
      </c>
      <c r="AW136" s="94">
        <f>SUM(B136:C136,J136,L136:M136,V136,Y136)</f>
        <v>0</v>
      </c>
      <c r="AX136" s="94">
        <f>SUM(D136:E136,R136,W136)</f>
        <v>0</v>
      </c>
      <c r="AY136" s="94">
        <f>SUM(I136,P136:Q136)</f>
        <v>0</v>
      </c>
      <c r="AZ136" s="94">
        <f>X136</f>
        <v>0</v>
      </c>
      <c r="BA136" s="94">
        <f>SUM(F136:H136,K136,N136:O136,S136:U136,Z136)</f>
        <v>0</v>
      </c>
      <c r="BB136" s="94">
        <f>SUM(AA136:AH136)</f>
        <v>0</v>
      </c>
    </row>
    <row r="137" spans="1:54" ht="14.25">
      <c r="A137" s="96" t="s">
        <v>92</v>
      </c>
      <c r="B137" s="96">
        <f>SUM(B36:B65)</f>
        <v>0</v>
      </c>
      <c r="C137" s="96">
        <f aca="true" t="shared" si="54" ref="C137:AH137">SUM(C36:C65)</f>
        <v>0</v>
      </c>
      <c r="D137" s="96">
        <f t="shared" si="54"/>
        <v>0</v>
      </c>
      <c r="E137" s="96">
        <f t="shared" si="54"/>
        <v>0</v>
      </c>
      <c r="F137" s="96">
        <f t="shared" si="54"/>
        <v>0</v>
      </c>
      <c r="G137" s="96">
        <f t="shared" si="54"/>
        <v>0</v>
      </c>
      <c r="H137" s="96">
        <f t="shared" si="54"/>
        <v>0</v>
      </c>
      <c r="I137" s="96">
        <f t="shared" si="54"/>
        <v>0</v>
      </c>
      <c r="J137" s="96">
        <f t="shared" si="54"/>
        <v>0</v>
      </c>
      <c r="K137" s="96">
        <f t="shared" si="54"/>
        <v>0</v>
      </c>
      <c r="L137" s="96">
        <f t="shared" si="54"/>
        <v>0</v>
      </c>
      <c r="M137" s="96">
        <f t="shared" si="54"/>
        <v>0</v>
      </c>
      <c r="N137" s="96">
        <f t="shared" si="54"/>
        <v>0</v>
      </c>
      <c r="O137" s="96">
        <f t="shared" si="54"/>
        <v>0</v>
      </c>
      <c r="P137" s="96">
        <f t="shared" si="54"/>
        <v>0</v>
      </c>
      <c r="Q137" s="96">
        <f t="shared" si="54"/>
        <v>0</v>
      </c>
      <c r="R137" s="96">
        <f t="shared" si="54"/>
        <v>0</v>
      </c>
      <c r="S137" s="96">
        <f t="shared" si="54"/>
        <v>0</v>
      </c>
      <c r="T137" s="96">
        <f t="shared" si="54"/>
        <v>0</v>
      </c>
      <c r="U137" s="96">
        <f t="shared" si="54"/>
        <v>0</v>
      </c>
      <c r="V137" s="96">
        <f t="shared" si="54"/>
        <v>0</v>
      </c>
      <c r="W137" s="96">
        <f t="shared" si="54"/>
        <v>0</v>
      </c>
      <c r="X137" s="96">
        <f t="shared" si="54"/>
        <v>0</v>
      </c>
      <c r="Y137" s="96">
        <f t="shared" si="54"/>
        <v>0</v>
      </c>
      <c r="Z137" s="96">
        <f t="shared" si="54"/>
        <v>0</v>
      </c>
      <c r="AA137" s="96">
        <f t="shared" si="54"/>
        <v>0</v>
      </c>
      <c r="AB137" s="96">
        <f t="shared" si="54"/>
        <v>0</v>
      </c>
      <c r="AC137" s="96">
        <f t="shared" si="54"/>
        <v>0</v>
      </c>
      <c r="AD137" s="96">
        <f t="shared" si="54"/>
        <v>0</v>
      </c>
      <c r="AE137" s="96">
        <f t="shared" si="54"/>
        <v>0</v>
      </c>
      <c r="AF137" s="96">
        <f t="shared" si="54"/>
        <v>0</v>
      </c>
      <c r="AG137" s="96">
        <f t="shared" si="54"/>
        <v>0</v>
      </c>
      <c r="AH137" s="96">
        <f t="shared" si="54"/>
        <v>0</v>
      </c>
      <c r="AI137" s="92">
        <f>SUM(B137:AH137)</f>
        <v>0</v>
      </c>
      <c r="AJ137" s="100"/>
      <c r="AK137" s="96">
        <f>AA137</f>
        <v>0</v>
      </c>
      <c r="AL137" s="96">
        <f aca="true" t="shared" si="55" ref="AL137:AR139">AB137</f>
        <v>0</v>
      </c>
      <c r="AM137" s="96">
        <f t="shared" si="55"/>
        <v>0</v>
      </c>
      <c r="AN137" s="96">
        <f t="shared" si="55"/>
        <v>0</v>
      </c>
      <c r="AO137" s="96">
        <f t="shared" si="55"/>
        <v>0</v>
      </c>
      <c r="AP137" s="96">
        <f t="shared" si="55"/>
        <v>0</v>
      </c>
      <c r="AQ137" s="96">
        <f t="shared" si="55"/>
        <v>0</v>
      </c>
      <c r="AR137" s="96">
        <f t="shared" si="55"/>
        <v>0</v>
      </c>
      <c r="AS137" s="93">
        <f>SUM(B137:F137,H137:I137,K137,P137:U137,AA137,AC137)</f>
        <v>0</v>
      </c>
      <c r="AT137" s="94">
        <f>SUM(J137,X137:Y137,AE137:AF137)</f>
        <v>0</v>
      </c>
      <c r="AU137" s="94">
        <f>SUM(G137,L137:O137,S137,W137,Z137,AB137,AD137:AH137)</f>
        <v>0</v>
      </c>
      <c r="AV137" s="93">
        <f>(V137)</f>
        <v>0</v>
      </c>
      <c r="AW137" s="94">
        <f>SUM(B137:C137,J137,L137:M137,V137,Y137)</f>
        <v>0</v>
      </c>
      <c r="AX137" s="94">
        <f>SUM(D137:E137,R137,W137)</f>
        <v>0</v>
      </c>
      <c r="AY137" s="94">
        <f>SUM(I137,P137:Q137)</f>
        <v>0</v>
      </c>
      <c r="AZ137" s="94">
        <f>X137</f>
        <v>0</v>
      </c>
      <c r="BA137" s="94">
        <f>SUM(F137:H137,K137,N137:O137,S137:U137,Z137)</f>
        <v>0</v>
      </c>
      <c r="BB137" s="94">
        <f>SUM(AA137:AH137)</f>
        <v>0</v>
      </c>
    </row>
    <row r="138" spans="1:54" ht="14.25">
      <c r="A138" s="96" t="s">
        <v>93</v>
      </c>
      <c r="B138" s="96">
        <f>SUM(B66:B95)</f>
        <v>0</v>
      </c>
      <c r="C138" s="96">
        <f aca="true" t="shared" si="56" ref="C138:AH138">SUM(C66:C95)</f>
        <v>0</v>
      </c>
      <c r="D138" s="96">
        <f t="shared" si="56"/>
        <v>0</v>
      </c>
      <c r="E138" s="96">
        <f t="shared" si="56"/>
        <v>0</v>
      </c>
      <c r="F138" s="96">
        <f t="shared" si="56"/>
        <v>0</v>
      </c>
      <c r="G138" s="96">
        <f t="shared" si="56"/>
        <v>0</v>
      </c>
      <c r="H138" s="96">
        <f t="shared" si="56"/>
        <v>0</v>
      </c>
      <c r="I138" s="96">
        <f t="shared" si="56"/>
        <v>0</v>
      </c>
      <c r="J138" s="96">
        <f t="shared" si="56"/>
        <v>0</v>
      </c>
      <c r="K138" s="96">
        <f t="shared" si="56"/>
        <v>0</v>
      </c>
      <c r="L138" s="96">
        <f t="shared" si="56"/>
        <v>0</v>
      </c>
      <c r="M138" s="96">
        <f t="shared" si="56"/>
        <v>0</v>
      </c>
      <c r="N138" s="96">
        <f t="shared" si="56"/>
        <v>0</v>
      </c>
      <c r="O138" s="96">
        <f t="shared" si="56"/>
        <v>0</v>
      </c>
      <c r="P138" s="96">
        <f t="shared" si="56"/>
        <v>0</v>
      </c>
      <c r="Q138" s="96">
        <f t="shared" si="56"/>
        <v>0</v>
      </c>
      <c r="R138" s="96">
        <f t="shared" si="56"/>
        <v>0</v>
      </c>
      <c r="S138" s="96">
        <f t="shared" si="56"/>
        <v>0</v>
      </c>
      <c r="T138" s="96">
        <f t="shared" si="56"/>
        <v>0</v>
      </c>
      <c r="U138" s="96">
        <f t="shared" si="56"/>
        <v>0</v>
      </c>
      <c r="V138" s="96">
        <f t="shared" si="56"/>
        <v>0</v>
      </c>
      <c r="W138" s="96">
        <f t="shared" si="56"/>
        <v>0</v>
      </c>
      <c r="X138" s="96">
        <f t="shared" si="56"/>
        <v>0</v>
      </c>
      <c r="Y138" s="96">
        <f t="shared" si="56"/>
        <v>0</v>
      </c>
      <c r="Z138" s="96">
        <f t="shared" si="56"/>
        <v>0</v>
      </c>
      <c r="AA138" s="96">
        <f t="shared" si="56"/>
        <v>0</v>
      </c>
      <c r="AB138" s="96">
        <f t="shared" si="56"/>
        <v>0</v>
      </c>
      <c r="AC138" s="96">
        <f t="shared" si="56"/>
        <v>0</v>
      </c>
      <c r="AD138" s="96">
        <f t="shared" si="56"/>
        <v>0</v>
      </c>
      <c r="AE138" s="96">
        <f t="shared" si="56"/>
        <v>0</v>
      </c>
      <c r="AF138" s="96">
        <f t="shared" si="56"/>
        <v>0</v>
      </c>
      <c r="AG138" s="96">
        <f t="shared" si="56"/>
        <v>0</v>
      </c>
      <c r="AH138" s="96">
        <f t="shared" si="56"/>
        <v>0</v>
      </c>
      <c r="AI138" s="92">
        <f>SUM(B138:AH138)</f>
        <v>0</v>
      </c>
      <c r="AJ138" s="100"/>
      <c r="AK138" s="96">
        <f>AA138</f>
        <v>0</v>
      </c>
      <c r="AL138" s="96">
        <f t="shared" si="55"/>
        <v>0</v>
      </c>
      <c r="AM138" s="96">
        <f t="shared" si="55"/>
        <v>0</v>
      </c>
      <c r="AN138" s="96">
        <f t="shared" si="55"/>
        <v>0</v>
      </c>
      <c r="AO138" s="96">
        <f t="shared" si="55"/>
        <v>0</v>
      </c>
      <c r="AP138" s="96">
        <f t="shared" si="55"/>
        <v>0</v>
      </c>
      <c r="AQ138" s="96">
        <f t="shared" si="55"/>
        <v>0</v>
      </c>
      <c r="AR138" s="96">
        <f t="shared" si="55"/>
        <v>0</v>
      </c>
      <c r="AS138" s="93">
        <f>SUM(B138:F138,H138:I138,K138,P138:U138,AA138,AC138)</f>
        <v>0</v>
      </c>
      <c r="AT138" s="94">
        <f>SUM(J138,X138:Y138,AE138:AF138)</f>
        <v>0</v>
      </c>
      <c r="AU138" s="94">
        <f>SUM(G138,L138:O138,S138,W138,Z138,AB138,AD138:AH138)</f>
        <v>0</v>
      </c>
      <c r="AV138" s="93">
        <f>(V138)</f>
        <v>0</v>
      </c>
      <c r="AW138" s="94">
        <f>SUM(B138:C138,J138,L138:M138,V138,Y138)</f>
        <v>0</v>
      </c>
      <c r="AX138" s="94">
        <f>SUM(D138:E138,R138,W138)</f>
        <v>0</v>
      </c>
      <c r="AY138" s="94">
        <f>SUM(I138,P138:Q138)</f>
        <v>0</v>
      </c>
      <c r="AZ138" s="94">
        <f>X138</f>
        <v>0</v>
      </c>
      <c r="BA138" s="94">
        <f>SUM(F138:H138,K138,N138:O138,S138:U138,Z138)</f>
        <v>0</v>
      </c>
      <c r="BB138" s="94">
        <f>SUM(AA138:AH138)</f>
        <v>0</v>
      </c>
    </row>
    <row r="139" spans="1:54" ht="14.25">
      <c r="A139" s="96" t="s">
        <v>94</v>
      </c>
      <c r="B139" s="96">
        <f>SUM(B96:B125)</f>
        <v>0</v>
      </c>
      <c r="C139" s="96">
        <f aca="true" t="shared" si="57" ref="C139:AH139">SUM(C96:C125)</f>
        <v>0</v>
      </c>
      <c r="D139" s="96">
        <f t="shared" si="57"/>
        <v>0</v>
      </c>
      <c r="E139" s="96">
        <f t="shared" si="57"/>
        <v>0</v>
      </c>
      <c r="F139" s="96">
        <f t="shared" si="57"/>
        <v>0</v>
      </c>
      <c r="G139" s="96">
        <f t="shared" si="57"/>
        <v>0</v>
      </c>
      <c r="H139" s="96">
        <f t="shared" si="57"/>
        <v>0</v>
      </c>
      <c r="I139" s="96">
        <f t="shared" si="57"/>
        <v>0</v>
      </c>
      <c r="J139" s="96">
        <f t="shared" si="57"/>
        <v>0</v>
      </c>
      <c r="K139" s="96">
        <f t="shared" si="57"/>
        <v>0</v>
      </c>
      <c r="L139" s="96">
        <f t="shared" si="57"/>
        <v>0</v>
      </c>
      <c r="M139" s="96">
        <f t="shared" si="57"/>
        <v>0</v>
      </c>
      <c r="N139" s="96">
        <f t="shared" si="57"/>
        <v>0</v>
      </c>
      <c r="O139" s="96">
        <f t="shared" si="57"/>
        <v>0</v>
      </c>
      <c r="P139" s="96">
        <f t="shared" si="57"/>
        <v>0</v>
      </c>
      <c r="Q139" s="96">
        <f t="shared" si="57"/>
        <v>0</v>
      </c>
      <c r="R139" s="96">
        <f t="shared" si="57"/>
        <v>0</v>
      </c>
      <c r="S139" s="96">
        <f t="shared" si="57"/>
        <v>0</v>
      </c>
      <c r="T139" s="96">
        <f t="shared" si="57"/>
        <v>0</v>
      </c>
      <c r="U139" s="96">
        <f t="shared" si="57"/>
        <v>0</v>
      </c>
      <c r="V139" s="96">
        <f t="shared" si="57"/>
        <v>0</v>
      </c>
      <c r="W139" s="96">
        <f t="shared" si="57"/>
        <v>0</v>
      </c>
      <c r="X139" s="96">
        <f t="shared" si="57"/>
        <v>0</v>
      </c>
      <c r="Y139" s="96">
        <f t="shared" si="57"/>
        <v>0</v>
      </c>
      <c r="Z139" s="96">
        <f t="shared" si="57"/>
        <v>0</v>
      </c>
      <c r="AA139" s="96">
        <f t="shared" si="57"/>
        <v>0</v>
      </c>
      <c r="AB139" s="96">
        <f t="shared" si="57"/>
        <v>0</v>
      </c>
      <c r="AC139" s="96">
        <f t="shared" si="57"/>
        <v>0</v>
      </c>
      <c r="AD139" s="96">
        <f t="shared" si="57"/>
        <v>0</v>
      </c>
      <c r="AE139" s="96">
        <f t="shared" si="57"/>
        <v>0</v>
      </c>
      <c r="AF139" s="96">
        <f t="shared" si="57"/>
        <v>0</v>
      </c>
      <c r="AG139" s="96">
        <f t="shared" si="57"/>
        <v>0</v>
      </c>
      <c r="AH139" s="96">
        <f t="shared" si="57"/>
        <v>0</v>
      </c>
      <c r="AI139" s="92">
        <f>SUM(B139:AH139)</f>
        <v>0</v>
      </c>
      <c r="AJ139" s="100"/>
      <c r="AK139" s="96">
        <f>AA139</f>
        <v>0</v>
      </c>
      <c r="AL139" s="96">
        <f t="shared" si="55"/>
        <v>0</v>
      </c>
      <c r="AM139" s="96">
        <f t="shared" si="55"/>
        <v>0</v>
      </c>
      <c r="AN139" s="96">
        <f t="shared" si="55"/>
        <v>0</v>
      </c>
      <c r="AO139" s="96">
        <f t="shared" si="55"/>
        <v>0</v>
      </c>
      <c r="AP139" s="96">
        <f t="shared" si="55"/>
        <v>0</v>
      </c>
      <c r="AQ139" s="96">
        <f t="shared" si="55"/>
        <v>0</v>
      </c>
      <c r="AR139" s="96">
        <f t="shared" si="55"/>
        <v>0</v>
      </c>
      <c r="AS139" s="93">
        <f>SUM(B139:F139,H139:I139,K139,P139:U139,AA139,AC139)</f>
        <v>0</v>
      </c>
      <c r="AT139" s="94">
        <f>SUM(J139,X139:Y139,AE139:AF139)</f>
        <v>0</v>
      </c>
      <c r="AU139" s="94">
        <f>SUM(G139,L139:O139,S139,W139,Z139,AB139,AD139:AH139)</f>
        <v>0</v>
      </c>
      <c r="AV139" s="93">
        <f>(V139)</f>
        <v>0</v>
      </c>
      <c r="AW139" s="94">
        <f>SUM(B139:C139,J139,L139:M139,V139,Y139)</f>
        <v>0</v>
      </c>
      <c r="AX139" s="94">
        <f>SUM(D139:E139,R139,W139)</f>
        <v>0</v>
      </c>
      <c r="AY139" s="94">
        <f>SUM(I139,P139:Q139)</f>
        <v>0</v>
      </c>
      <c r="AZ139" s="94">
        <f>X139</f>
        <v>0</v>
      </c>
      <c r="BA139" s="94">
        <f>SUM(F139:H139,K139,N139:O139,S139:U139,Z139)</f>
        <v>0</v>
      </c>
      <c r="BB139" s="94">
        <f>SUM(AA139:AH139)</f>
        <v>0</v>
      </c>
    </row>
    <row r="140" spans="1:54" ht="14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100"/>
      <c r="AJ140" s="100"/>
      <c r="AK140" s="75"/>
      <c r="AL140" s="75"/>
      <c r="AM140" s="75"/>
      <c r="AN140" s="75"/>
      <c r="AO140" s="103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</row>
    <row r="141" spans="1:54" ht="14.2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100"/>
      <c r="AJ141" s="100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</row>
    <row r="142" spans="1:54" ht="14.2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100"/>
      <c r="AJ142" s="100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</row>
    <row r="143" spans="1:54" ht="14.2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100"/>
      <c r="AJ143" s="100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</row>
    <row r="144" spans="1:54" ht="14.2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100"/>
      <c r="AJ144" s="100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</row>
    <row r="145" spans="1:54" ht="14.2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100"/>
      <c r="AJ145" s="100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</row>
    <row r="146" spans="1:54" ht="14.25">
      <c r="A146" s="75"/>
      <c r="B146" s="75">
        <v>1</v>
      </c>
      <c r="C146" s="75">
        <v>2</v>
      </c>
      <c r="D146" s="75">
        <v>3</v>
      </c>
      <c r="E146" s="75">
        <v>4</v>
      </c>
      <c r="F146" s="75">
        <v>5</v>
      </c>
      <c r="G146" s="75">
        <v>6</v>
      </c>
      <c r="H146" s="75">
        <v>7</v>
      </c>
      <c r="I146" s="75">
        <v>8</v>
      </c>
      <c r="J146" s="75">
        <v>9</v>
      </c>
      <c r="K146" s="75">
        <v>10</v>
      </c>
      <c r="L146" s="75">
        <v>11</v>
      </c>
      <c r="M146" s="75">
        <v>12</v>
      </c>
      <c r="N146" s="75">
        <v>13</v>
      </c>
      <c r="O146" s="75">
        <v>14</v>
      </c>
      <c r="P146" s="75">
        <v>15</v>
      </c>
      <c r="Q146" s="75">
        <v>16</v>
      </c>
      <c r="R146" s="75">
        <v>17</v>
      </c>
      <c r="S146" s="75">
        <v>18</v>
      </c>
      <c r="T146" s="75">
        <v>19</v>
      </c>
      <c r="U146" s="75">
        <v>20</v>
      </c>
      <c r="V146" s="75">
        <v>21</v>
      </c>
      <c r="W146" s="75">
        <v>22</v>
      </c>
      <c r="X146" s="75">
        <v>23</v>
      </c>
      <c r="Y146" s="75">
        <v>24</v>
      </c>
      <c r="Z146" s="75">
        <v>25</v>
      </c>
      <c r="AA146" s="75">
        <v>26</v>
      </c>
      <c r="AB146" s="75">
        <v>27</v>
      </c>
      <c r="AC146" s="75">
        <v>28</v>
      </c>
      <c r="AD146" s="75">
        <v>29</v>
      </c>
      <c r="AE146" s="75">
        <v>30</v>
      </c>
      <c r="AF146" s="75">
        <v>31</v>
      </c>
      <c r="AG146" s="75">
        <v>32</v>
      </c>
      <c r="AH146" s="75">
        <v>33</v>
      </c>
      <c r="AI146" s="75">
        <v>34</v>
      </c>
      <c r="AJ146" s="75">
        <v>35</v>
      </c>
      <c r="AK146" s="75">
        <v>36</v>
      </c>
      <c r="AL146" s="75">
        <v>37</v>
      </c>
      <c r="AM146" s="75">
        <v>38</v>
      </c>
      <c r="AN146" s="75">
        <v>39</v>
      </c>
      <c r="AO146" s="75">
        <v>40</v>
      </c>
      <c r="AP146" s="75">
        <v>41</v>
      </c>
      <c r="AQ146" s="75">
        <v>42</v>
      </c>
      <c r="AR146" s="75">
        <v>43</v>
      </c>
      <c r="AS146" s="75">
        <v>44</v>
      </c>
      <c r="AT146" s="75">
        <v>45</v>
      </c>
      <c r="AU146" s="75">
        <v>46</v>
      </c>
      <c r="AV146" s="75">
        <v>47</v>
      </c>
      <c r="AW146" s="75">
        <v>48</v>
      </c>
      <c r="AX146" s="75">
        <v>49</v>
      </c>
      <c r="AY146" s="75">
        <v>50</v>
      </c>
      <c r="AZ146" s="75"/>
      <c r="BA146" s="75"/>
      <c r="BB146" s="75"/>
    </row>
    <row r="147" spans="1:54" ht="14.25">
      <c r="A147" s="75"/>
      <c r="B147" s="75">
        <f>COUNTIF($AJ$6:$AJ$125,B146)</f>
        <v>0</v>
      </c>
      <c r="C147" s="75">
        <f aca="true" t="shared" si="58" ref="C147:AY147">COUNTIF($AJ$6:$AJ$125,C146)</f>
        <v>0</v>
      </c>
      <c r="D147" s="75">
        <f t="shared" si="58"/>
        <v>0</v>
      </c>
      <c r="E147" s="75">
        <f t="shared" si="58"/>
        <v>0</v>
      </c>
      <c r="F147" s="75">
        <f t="shared" si="58"/>
        <v>0</v>
      </c>
      <c r="G147" s="75">
        <f t="shared" si="58"/>
        <v>0</v>
      </c>
      <c r="H147" s="75">
        <f t="shared" si="58"/>
        <v>0</v>
      </c>
      <c r="I147" s="75">
        <f t="shared" si="58"/>
        <v>0</v>
      </c>
      <c r="J147" s="75">
        <f t="shared" si="58"/>
        <v>0</v>
      </c>
      <c r="K147" s="75">
        <f t="shared" si="58"/>
        <v>0</v>
      </c>
      <c r="L147" s="75">
        <f t="shared" si="58"/>
        <v>0</v>
      </c>
      <c r="M147" s="75">
        <f t="shared" si="58"/>
        <v>0</v>
      </c>
      <c r="N147" s="75">
        <f t="shared" si="58"/>
        <v>0</v>
      </c>
      <c r="O147" s="75">
        <f t="shared" si="58"/>
        <v>0</v>
      </c>
      <c r="P147" s="75">
        <f t="shared" si="58"/>
        <v>0</v>
      </c>
      <c r="Q147" s="75">
        <f t="shared" si="58"/>
        <v>0</v>
      </c>
      <c r="R147" s="75">
        <f t="shared" si="58"/>
        <v>0</v>
      </c>
      <c r="S147" s="75">
        <f t="shared" si="58"/>
        <v>0</v>
      </c>
      <c r="T147" s="75">
        <f t="shared" si="58"/>
        <v>0</v>
      </c>
      <c r="U147" s="75">
        <f t="shared" si="58"/>
        <v>0</v>
      </c>
      <c r="V147" s="75">
        <f t="shared" si="58"/>
        <v>0</v>
      </c>
      <c r="W147" s="75">
        <f t="shared" si="58"/>
        <v>0</v>
      </c>
      <c r="X147" s="75">
        <f t="shared" si="58"/>
        <v>0</v>
      </c>
      <c r="Y147" s="75">
        <f t="shared" si="58"/>
        <v>0</v>
      </c>
      <c r="Z147" s="75">
        <f t="shared" si="58"/>
        <v>0</v>
      </c>
      <c r="AA147" s="75">
        <f t="shared" si="58"/>
        <v>0</v>
      </c>
      <c r="AB147" s="75">
        <f t="shared" si="58"/>
        <v>0</v>
      </c>
      <c r="AC147" s="75">
        <f t="shared" si="58"/>
        <v>0</v>
      </c>
      <c r="AD147" s="75">
        <f t="shared" si="58"/>
        <v>0</v>
      </c>
      <c r="AE147" s="75">
        <f t="shared" si="58"/>
        <v>0</v>
      </c>
      <c r="AF147" s="75">
        <f t="shared" si="58"/>
        <v>0</v>
      </c>
      <c r="AG147" s="75">
        <f t="shared" si="58"/>
        <v>0</v>
      </c>
      <c r="AH147" s="75">
        <f t="shared" si="58"/>
        <v>0</v>
      </c>
      <c r="AI147" s="75">
        <f t="shared" si="58"/>
        <v>0</v>
      </c>
      <c r="AJ147" s="75">
        <f t="shared" si="58"/>
        <v>0</v>
      </c>
      <c r="AK147" s="75">
        <f t="shared" si="58"/>
        <v>0</v>
      </c>
      <c r="AL147" s="75">
        <f t="shared" si="58"/>
        <v>0</v>
      </c>
      <c r="AM147" s="75">
        <f t="shared" si="58"/>
        <v>0</v>
      </c>
      <c r="AN147" s="75">
        <f t="shared" si="58"/>
        <v>0</v>
      </c>
      <c r="AO147" s="75">
        <f t="shared" si="58"/>
        <v>0</v>
      </c>
      <c r="AP147" s="75">
        <f t="shared" si="58"/>
        <v>0</v>
      </c>
      <c r="AQ147" s="75">
        <f t="shared" si="58"/>
        <v>0</v>
      </c>
      <c r="AR147" s="75">
        <f t="shared" si="58"/>
        <v>0</v>
      </c>
      <c r="AS147" s="75">
        <f t="shared" si="58"/>
        <v>0</v>
      </c>
      <c r="AT147" s="75">
        <f t="shared" si="58"/>
        <v>0</v>
      </c>
      <c r="AU147" s="75">
        <f t="shared" si="58"/>
        <v>0</v>
      </c>
      <c r="AV147" s="75">
        <f t="shared" si="58"/>
        <v>0</v>
      </c>
      <c r="AW147" s="75">
        <f t="shared" si="58"/>
        <v>0</v>
      </c>
      <c r="AX147" s="75">
        <f t="shared" si="58"/>
        <v>0</v>
      </c>
      <c r="AY147" s="75">
        <f t="shared" si="58"/>
        <v>0</v>
      </c>
      <c r="AZ147" s="75"/>
      <c r="BA147" s="75"/>
      <c r="BB147" s="75"/>
    </row>
  </sheetData>
  <sheetProtection/>
  <mergeCells count="26">
    <mergeCell ref="F4:G4"/>
    <mergeCell ref="J4:K4"/>
    <mergeCell ref="AK4:AR4"/>
    <mergeCell ref="A4:A5"/>
    <mergeCell ref="B4:B5"/>
    <mergeCell ref="C4:C5"/>
    <mergeCell ref="D4:D5"/>
    <mergeCell ref="E4:E5"/>
    <mergeCell ref="I4:I5"/>
    <mergeCell ref="L4:L5"/>
    <mergeCell ref="M4:M5"/>
    <mergeCell ref="Q4:Q5"/>
    <mergeCell ref="R4:R5"/>
    <mergeCell ref="S4:S5"/>
    <mergeCell ref="V4:V5"/>
    <mergeCell ref="AJ126:AJ128"/>
    <mergeCell ref="W4:W5"/>
    <mergeCell ref="X4:X5"/>
    <mergeCell ref="Y4:Y5"/>
    <mergeCell ref="AA4:AH4"/>
    <mergeCell ref="AI4:AI5"/>
    <mergeCell ref="AJ4:AJ5"/>
    <mergeCell ref="AS4:AV4"/>
    <mergeCell ref="AW4:BB4"/>
    <mergeCell ref="N4:O4"/>
    <mergeCell ref="T4:U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8" sqref="O38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P41" sqref="P4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7">
      <selection activeCell="Q21" sqref="Q2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8" sqref="P8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50"/>
  <sheetViews>
    <sheetView zoomScale="80" zoomScaleNormal="80" zoomScalePageLayoutView="0" workbookViewId="0" topLeftCell="A151">
      <selection activeCell="S35" sqref="S35:T40"/>
    </sheetView>
  </sheetViews>
  <sheetFormatPr defaultColWidth="8.796875" defaultRowHeight="14.25"/>
  <cols>
    <col min="1" max="1" width="4.69921875" style="0" customWidth="1"/>
    <col min="2" max="2" width="7.59765625" style="0" customWidth="1"/>
    <col min="3" max="3" width="8.19921875" style="0" customWidth="1"/>
    <col min="4" max="4" width="4.59765625" style="0" customWidth="1"/>
    <col min="5" max="5" width="24.59765625" style="0" customWidth="1"/>
    <col min="6" max="6" width="31.8984375" style="0" customWidth="1"/>
    <col min="7" max="7" width="6" style="70" customWidth="1"/>
    <col min="8" max="8" width="5.3984375" style="70" customWidth="1"/>
    <col min="9" max="9" width="5.8984375" style="70" customWidth="1"/>
    <col min="10" max="10" width="6" style="70" customWidth="1"/>
    <col min="11" max="11" width="5.69921875" style="70" customWidth="1"/>
    <col min="12" max="12" width="5.8984375" style="70" customWidth="1"/>
    <col min="13" max="14" width="5.09765625" style="0" customWidth="1"/>
    <col min="15" max="15" width="4.59765625" style="0" customWidth="1"/>
    <col min="16" max="16" width="4.8984375" style="0" customWidth="1"/>
    <col min="17" max="17" width="4.5" style="0" customWidth="1"/>
    <col min="18" max="18" width="5" style="0" customWidth="1"/>
    <col min="19" max="19" width="4.59765625" style="0" customWidth="1"/>
    <col min="20" max="20" width="5.09765625" style="0" customWidth="1"/>
  </cols>
  <sheetData>
    <row r="1" spans="1:20" ht="38.25" customHeight="1" thickBot="1">
      <c r="A1" s="65" t="s">
        <v>199</v>
      </c>
      <c r="B1" s="65" t="s">
        <v>200</v>
      </c>
      <c r="C1" s="65" t="s">
        <v>201</v>
      </c>
      <c r="D1" s="133" t="s">
        <v>202</v>
      </c>
      <c r="E1" s="134"/>
      <c r="F1" s="66" t="s">
        <v>290</v>
      </c>
      <c r="G1" s="135" t="s">
        <v>197</v>
      </c>
      <c r="H1" s="136"/>
      <c r="I1" s="135" t="s">
        <v>43</v>
      </c>
      <c r="J1" s="136"/>
      <c r="K1" s="203" t="s">
        <v>95</v>
      </c>
      <c r="L1" s="136"/>
      <c r="M1" s="188" t="s">
        <v>91</v>
      </c>
      <c r="N1" s="188"/>
      <c r="O1" s="188" t="s">
        <v>92</v>
      </c>
      <c r="P1" s="188"/>
      <c r="Q1" s="188" t="s">
        <v>93</v>
      </c>
      <c r="R1" s="188"/>
      <c r="S1" s="188" t="s">
        <v>94</v>
      </c>
      <c r="T1" s="188"/>
    </row>
    <row r="2" spans="1:20" ht="16.5" thickBot="1">
      <c r="A2" s="153">
        <v>1</v>
      </c>
      <c r="B2" s="153">
        <v>1</v>
      </c>
      <c r="C2" s="153" t="s">
        <v>53</v>
      </c>
      <c r="D2" s="155" t="s">
        <v>203</v>
      </c>
      <c r="E2" s="156"/>
      <c r="F2" s="56" t="s">
        <v>207</v>
      </c>
      <c r="G2" s="137">
        <v>68</v>
      </c>
      <c r="H2" s="138"/>
      <c r="I2" s="137">
        <v>67</v>
      </c>
      <c r="J2" s="138"/>
      <c r="K2" s="146" t="e">
        <f>Tabele!D30</f>
        <v>#DIV/0!</v>
      </c>
      <c r="L2" s="147"/>
      <c r="M2" s="187" t="e">
        <f>Tabele!E30</f>
        <v>#DIV/0!</v>
      </c>
      <c r="N2" s="188"/>
      <c r="O2" s="187" t="e">
        <f>Tabele!F30</f>
        <v>#DIV/0!</v>
      </c>
      <c r="P2" s="188"/>
      <c r="Q2" s="187" t="e">
        <f>Tabele!G30</f>
        <v>#DIV/0!</v>
      </c>
      <c r="R2" s="188"/>
      <c r="S2" s="187" t="e">
        <f>Tabele!H30</f>
        <v>#DIV/0!</v>
      </c>
      <c r="T2" s="188"/>
    </row>
    <row r="3" spans="1:20" ht="32.25" thickBot="1">
      <c r="A3" s="154"/>
      <c r="B3" s="154"/>
      <c r="C3" s="154"/>
      <c r="D3" s="151" t="s">
        <v>204</v>
      </c>
      <c r="E3" s="152"/>
      <c r="F3" s="56" t="s">
        <v>208</v>
      </c>
      <c r="G3" s="139"/>
      <c r="H3" s="140"/>
      <c r="I3" s="139"/>
      <c r="J3" s="140"/>
      <c r="K3" s="139"/>
      <c r="L3" s="148"/>
      <c r="M3" s="188"/>
      <c r="N3" s="188"/>
      <c r="O3" s="188"/>
      <c r="P3" s="188"/>
      <c r="Q3" s="188"/>
      <c r="R3" s="188"/>
      <c r="S3" s="188"/>
      <c r="T3" s="188"/>
    </row>
    <row r="4" spans="1:20" ht="49.5" customHeight="1" thickBot="1">
      <c r="A4" s="154"/>
      <c r="B4" s="154"/>
      <c r="C4" s="154"/>
      <c r="D4" s="151" t="s">
        <v>205</v>
      </c>
      <c r="E4" s="152"/>
      <c r="F4" s="56" t="s">
        <v>291</v>
      </c>
      <c r="G4" s="139"/>
      <c r="H4" s="140"/>
      <c r="I4" s="139"/>
      <c r="J4" s="140"/>
      <c r="K4" s="139"/>
      <c r="L4" s="148"/>
      <c r="M4" s="188"/>
      <c r="N4" s="188"/>
      <c r="O4" s="188"/>
      <c r="P4" s="188"/>
      <c r="Q4" s="188"/>
      <c r="R4" s="188"/>
      <c r="S4" s="188"/>
      <c r="T4" s="188"/>
    </row>
    <row r="5" spans="1:20" ht="49.5" customHeight="1" thickBot="1">
      <c r="A5" s="154"/>
      <c r="B5" s="154"/>
      <c r="C5" s="154"/>
      <c r="D5" s="151" t="s">
        <v>206</v>
      </c>
      <c r="E5" s="152"/>
      <c r="F5" s="67"/>
      <c r="G5" s="141"/>
      <c r="H5" s="142"/>
      <c r="I5" s="141"/>
      <c r="J5" s="142"/>
      <c r="K5" s="141"/>
      <c r="L5" s="149"/>
      <c r="M5" s="188"/>
      <c r="N5" s="188"/>
      <c r="O5" s="188"/>
      <c r="P5" s="188"/>
      <c r="Q5" s="188"/>
      <c r="R5" s="188"/>
      <c r="S5" s="188"/>
      <c r="T5" s="188"/>
    </row>
    <row r="6" spans="1:20" ht="15.75">
      <c r="A6" s="153">
        <v>2</v>
      </c>
      <c r="B6" s="153">
        <v>1</v>
      </c>
      <c r="C6" s="153" t="s">
        <v>53</v>
      </c>
      <c r="D6" s="155" t="s">
        <v>212</v>
      </c>
      <c r="E6" s="156"/>
      <c r="F6" s="56" t="s">
        <v>214</v>
      </c>
      <c r="G6" s="137">
        <v>94</v>
      </c>
      <c r="H6" s="138"/>
      <c r="I6" s="137">
        <v>93</v>
      </c>
      <c r="J6" s="138"/>
      <c r="K6" s="146" t="e">
        <f>Tabele!D31</f>
        <v>#DIV/0!</v>
      </c>
      <c r="L6" s="147"/>
      <c r="M6" s="193" t="e">
        <f>Tabele!E31</f>
        <v>#DIV/0!</v>
      </c>
      <c r="N6" s="194"/>
      <c r="O6" s="193" t="e">
        <f>Tabele!F31</f>
        <v>#DIV/0!</v>
      </c>
      <c r="P6" s="194"/>
      <c r="Q6" s="193" t="e">
        <f>Tabele!G31</f>
        <v>#DIV/0!</v>
      </c>
      <c r="R6" s="194"/>
      <c r="S6" s="193" t="e">
        <f>Tabele!H31</f>
        <v>#DIV/0!</v>
      </c>
      <c r="T6" s="194"/>
    </row>
    <row r="7" spans="1:20" ht="32.25" thickBot="1">
      <c r="A7" s="154"/>
      <c r="B7" s="154"/>
      <c r="C7" s="154"/>
      <c r="D7" s="158" t="s">
        <v>213</v>
      </c>
      <c r="E7" s="159"/>
      <c r="F7" s="57" t="s">
        <v>215</v>
      </c>
      <c r="G7" s="139"/>
      <c r="H7" s="140"/>
      <c r="I7" s="139"/>
      <c r="J7" s="140"/>
      <c r="K7" s="139"/>
      <c r="L7" s="148"/>
      <c r="M7" s="195"/>
      <c r="N7" s="196"/>
      <c r="O7" s="195"/>
      <c r="P7" s="196"/>
      <c r="Q7" s="195"/>
      <c r="R7" s="196"/>
      <c r="S7" s="195"/>
      <c r="T7" s="196"/>
    </row>
    <row r="8" spans="1:20" ht="15.75">
      <c r="A8" s="154"/>
      <c r="B8" s="154"/>
      <c r="C8" s="154"/>
      <c r="D8" s="155" t="s">
        <v>203</v>
      </c>
      <c r="E8" s="156"/>
      <c r="F8" s="56" t="s">
        <v>209</v>
      </c>
      <c r="G8" s="139"/>
      <c r="H8" s="140"/>
      <c r="I8" s="139"/>
      <c r="J8" s="140"/>
      <c r="K8" s="139"/>
      <c r="L8" s="148"/>
      <c r="M8" s="195"/>
      <c r="N8" s="196"/>
      <c r="O8" s="195"/>
      <c r="P8" s="196"/>
      <c r="Q8" s="195"/>
      <c r="R8" s="196"/>
      <c r="S8" s="195"/>
      <c r="T8" s="196"/>
    </row>
    <row r="9" spans="1:20" ht="15.75">
      <c r="A9" s="154"/>
      <c r="B9" s="154"/>
      <c r="C9" s="154"/>
      <c r="D9" s="151" t="s">
        <v>204</v>
      </c>
      <c r="E9" s="152"/>
      <c r="F9" s="56" t="s">
        <v>210</v>
      </c>
      <c r="G9" s="139"/>
      <c r="H9" s="140"/>
      <c r="I9" s="139"/>
      <c r="J9" s="140"/>
      <c r="K9" s="139"/>
      <c r="L9" s="148"/>
      <c r="M9" s="195"/>
      <c r="N9" s="196"/>
      <c r="O9" s="195"/>
      <c r="P9" s="196"/>
      <c r="Q9" s="195"/>
      <c r="R9" s="196"/>
      <c r="S9" s="195"/>
      <c r="T9" s="196"/>
    </row>
    <row r="10" spans="1:20" ht="50.25" customHeight="1">
      <c r="A10" s="154"/>
      <c r="B10" s="154"/>
      <c r="C10" s="154"/>
      <c r="D10" s="151" t="s">
        <v>205</v>
      </c>
      <c r="E10" s="152"/>
      <c r="F10" s="58" t="s">
        <v>211</v>
      </c>
      <c r="G10" s="139"/>
      <c r="H10" s="140"/>
      <c r="I10" s="139"/>
      <c r="J10" s="140"/>
      <c r="K10" s="139"/>
      <c r="L10" s="148"/>
      <c r="M10" s="195"/>
      <c r="N10" s="196"/>
      <c r="O10" s="195"/>
      <c r="P10" s="196"/>
      <c r="Q10" s="195"/>
      <c r="R10" s="196"/>
      <c r="S10" s="195"/>
      <c r="T10" s="196"/>
    </row>
    <row r="11" spans="1:20" ht="48.75" customHeight="1" thickBot="1">
      <c r="A11" s="157"/>
      <c r="B11" s="157"/>
      <c r="C11" s="157"/>
      <c r="D11" s="158" t="s">
        <v>206</v>
      </c>
      <c r="E11" s="159"/>
      <c r="F11" s="52"/>
      <c r="G11" s="141"/>
      <c r="H11" s="142"/>
      <c r="I11" s="141"/>
      <c r="J11" s="142"/>
      <c r="K11" s="141"/>
      <c r="L11" s="149"/>
      <c r="M11" s="197"/>
      <c r="N11" s="198"/>
      <c r="O11" s="197"/>
      <c r="P11" s="198"/>
      <c r="Q11" s="197"/>
      <c r="R11" s="198"/>
      <c r="S11" s="197"/>
      <c r="T11" s="198"/>
    </row>
    <row r="12" spans="1:20" ht="16.5" thickBot="1">
      <c r="A12" s="153">
        <v>3</v>
      </c>
      <c r="B12" s="153">
        <v>1</v>
      </c>
      <c r="C12" s="153" t="s">
        <v>56</v>
      </c>
      <c r="D12" s="155" t="s">
        <v>203</v>
      </c>
      <c r="E12" s="156"/>
      <c r="F12" s="56" t="s">
        <v>216</v>
      </c>
      <c r="G12" s="137">
        <v>66</v>
      </c>
      <c r="H12" s="138"/>
      <c r="I12" s="137">
        <v>63</v>
      </c>
      <c r="J12" s="138"/>
      <c r="K12" s="146" t="e">
        <f>Tabele!D32</f>
        <v>#DIV/0!</v>
      </c>
      <c r="L12" s="147"/>
      <c r="M12" s="187" t="e">
        <f>Tabele!E32</f>
        <v>#DIV/0!</v>
      </c>
      <c r="N12" s="188"/>
      <c r="O12" s="187" t="e">
        <f>Tabele!F32</f>
        <v>#DIV/0!</v>
      </c>
      <c r="P12" s="188"/>
      <c r="Q12" s="187" t="e">
        <f>Tabele!G32</f>
        <v>#DIV/0!</v>
      </c>
      <c r="R12" s="188"/>
      <c r="S12" s="187" t="e">
        <f>Tabele!H32</f>
        <v>#DIV/0!</v>
      </c>
      <c r="T12" s="188"/>
    </row>
    <row r="13" spans="1:20" ht="32.25" thickBot="1">
      <c r="A13" s="154"/>
      <c r="B13" s="154"/>
      <c r="C13" s="154"/>
      <c r="D13" s="151" t="s">
        <v>204</v>
      </c>
      <c r="E13" s="152"/>
      <c r="F13" s="56" t="s">
        <v>217</v>
      </c>
      <c r="G13" s="139"/>
      <c r="H13" s="140"/>
      <c r="I13" s="139"/>
      <c r="J13" s="140"/>
      <c r="K13" s="139"/>
      <c r="L13" s="148"/>
      <c r="M13" s="188"/>
      <c r="N13" s="188"/>
      <c r="O13" s="188"/>
      <c r="P13" s="188"/>
      <c r="Q13" s="188"/>
      <c r="R13" s="188"/>
      <c r="S13" s="188"/>
      <c r="T13" s="188"/>
    </row>
    <row r="14" spans="1:20" ht="48" customHeight="1" thickBot="1">
      <c r="A14" s="154"/>
      <c r="B14" s="154"/>
      <c r="C14" s="154"/>
      <c r="D14" s="151" t="s">
        <v>205</v>
      </c>
      <c r="E14" s="152"/>
      <c r="F14" s="56" t="s">
        <v>209</v>
      </c>
      <c r="G14" s="139"/>
      <c r="H14" s="140"/>
      <c r="I14" s="139"/>
      <c r="J14" s="140"/>
      <c r="K14" s="139"/>
      <c r="L14" s="148"/>
      <c r="M14" s="188"/>
      <c r="N14" s="188"/>
      <c r="O14" s="188"/>
      <c r="P14" s="188"/>
      <c r="Q14" s="188"/>
      <c r="R14" s="188"/>
      <c r="S14" s="188"/>
      <c r="T14" s="188"/>
    </row>
    <row r="15" spans="1:20" ht="49.5" customHeight="1" thickBot="1">
      <c r="A15" s="154"/>
      <c r="B15" s="154"/>
      <c r="C15" s="154"/>
      <c r="D15" s="151" t="s">
        <v>206</v>
      </c>
      <c r="E15" s="152"/>
      <c r="F15" s="67" t="s">
        <v>292</v>
      </c>
      <c r="G15" s="141"/>
      <c r="H15" s="142"/>
      <c r="I15" s="141"/>
      <c r="J15" s="142"/>
      <c r="K15" s="141"/>
      <c r="L15" s="149"/>
      <c r="M15" s="188"/>
      <c r="N15" s="188"/>
      <c r="O15" s="188"/>
      <c r="P15" s="188"/>
      <c r="Q15" s="188"/>
      <c r="R15" s="188"/>
      <c r="S15" s="188"/>
      <c r="T15" s="188"/>
    </row>
    <row r="16" spans="1:20" ht="15.75">
      <c r="A16" s="153">
        <v>4</v>
      </c>
      <c r="B16" s="153">
        <v>1</v>
      </c>
      <c r="C16" s="153" t="s">
        <v>56</v>
      </c>
      <c r="D16" s="155" t="s">
        <v>203</v>
      </c>
      <c r="E16" s="156"/>
      <c r="F16" s="56" t="s">
        <v>216</v>
      </c>
      <c r="G16" s="137">
        <v>78</v>
      </c>
      <c r="H16" s="138"/>
      <c r="I16" s="137">
        <v>75</v>
      </c>
      <c r="J16" s="138"/>
      <c r="K16" s="189" t="e">
        <f>Tabele!D33</f>
        <v>#DIV/0!</v>
      </c>
      <c r="L16" s="190"/>
      <c r="M16" s="189" t="e">
        <f>Tabele!E33</f>
        <v>#DIV/0!</v>
      </c>
      <c r="N16" s="190"/>
      <c r="O16" s="189" t="e">
        <f>Tabele!F33</f>
        <v>#DIV/0!</v>
      </c>
      <c r="P16" s="190"/>
      <c r="Q16" s="189" t="e">
        <f>Tabele!G33</f>
        <v>#DIV/0!</v>
      </c>
      <c r="R16" s="190"/>
      <c r="S16" s="189" t="e">
        <f>Tabele!H33</f>
        <v>#DIV/0!</v>
      </c>
      <c r="T16" s="190"/>
    </row>
    <row r="17" spans="1:20" ht="31.5">
      <c r="A17" s="154"/>
      <c r="B17" s="154"/>
      <c r="C17" s="154"/>
      <c r="D17" s="151" t="s">
        <v>204</v>
      </c>
      <c r="E17" s="152"/>
      <c r="F17" s="56" t="s">
        <v>218</v>
      </c>
      <c r="G17" s="139"/>
      <c r="H17" s="140"/>
      <c r="I17" s="139"/>
      <c r="J17" s="140"/>
      <c r="K17" s="191"/>
      <c r="L17" s="191"/>
      <c r="M17" s="191"/>
      <c r="N17" s="191"/>
      <c r="O17" s="191"/>
      <c r="P17" s="191"/>
      <c r="Q17" s="191"/>
      <c r="R17" s="191"/>
      <c r="S17" s="191"/>
      <c r="T17" s="191"/>
    </row>
    <row r="18" spans="1:20" ht="49.5" customHeight="1">
      <c r="A18" s="154"/>
      <c r="B18" s="154"/>
      <c r="C18" s="154"/>
      <c r="D18" s="151" t="s">
        <v>205</v>
      </c>
      <c r="E18" s="152"/>
      <c r="F18" s="56" t="s">
        <v>209</v>
      </c>
      <c r="G18" s="139"/>
      <c r="H18" s="140"/>
      <c r="I18" s="139"/>
      <c r="J18" s="140"/>
      <c r="K18" s="191"/>
      <c r="L18" s="191"/>
      <c r="M18" s="191"/>
      <c r="N18" s="191"/>
      <c r="O18" s="191"/>
      <c r="P18" s="191"/>
      <c r="Q18" s="191"/>
      <c r="R18" s="191"/>
      <c r="S18" s="191"/>
      <c r="T18" s="191"/>
    </row>
    <row r="19" spans="1:20" ht="51" customHeight="1" thickBot="1">
      <c r="A19" s="154"/>
      <c r="B19" s="154"/>
      <c r="C19" s="154"/>
      <c r="D19" s="151" t="s">
        <v>206</v>
      </c>
      <c r="E19" s="152"/>
      <c r="F19" s="67" t="s">
        <v>292</v>
      </c>
      <c r="G19" s="141"/>
      <c r="H19" s="142"/>
      <c r="I19" s="141"/>
      <c r="J19" s="142"/>
      <c r="K19" s="192"/>
      <c r="L19" s="192"/>
      <c r="M19" s="192"/>
      <c r="N19" s="192"/>
      <c r="O19" s="192"/>
      <c r="P19" s="192"/>
      <c r="Q19" s="192"/>
      <c r="R19" s="192"/>
      <c r="S19" s="192"/>
      <c r="T19" s="192"/>
    </row>
    <row r="20" spans="1:20" ht="16.5" thickBot="1">
      <c r="A20" s="153" t="s">
        <v>96</v>
      </c>
      <c r="B20" s="153">
        <v>1</v>
      </c>
      <c r="C20" s="153" t="s">
        <v>65</v>
      </c>
      <c r="D20" s="155" t="s">
        <v>212</v>
      </c>
      <c r="E20" s="156"/>
      <c r="F20" s="56" t="s">
        <v>214</v>
      </c>
      <c r="G20" s="137">
        <v>81</v>
      </c>
      <c r="H20" s="138"/>
      <c r="I20" s="137">
        <v>76</v>
      </c>
      <c r="J20" s="138"/>
      <c r="K20" s="150" t="e">
        <f>Tabele!D34</f>
        <v>#DIV/0!</v>
      </c>
      <c r="L20" s="145"/>
      <c r="M20" s="150" t="e">
        <f>Tabele!E34</f>
        <v>#DIV/0!</v>
      </c>
      <c r="N20" s="145"/>
      <c r="O20" s="150" t="e">
        <f>Tabele!F34</f>
        <v>#DIV/0!</v>
      </c>
      <c r="P20" s="145"/>
      <c r="Q20" s="150" t="e">
        <f>Tabele!G34</f>
        <v>#DIV/0!</v>
      </c>
      <c r="R20" s="145"/>
      <c r="S20" s="150" t="e">
        <f>Tabele!H34</f>
        <v>#DIV/0!</v>
      </c>
      <c r="T20" s="145"/>
    </row>
    <row r="21" spans="1:20" ht="32.25" thickBot="1">
      <c r="A21" s="157"/>
      <c r="B21" s="157"/>
      <c r="C21" s="157"/>
      <c r="D21" s="158" t="s">
        <v>213</v>
      </c>
      <c r="E21" s="159"/>
      <c r="F21" s="57" t="s">
        <v>219</v>
      </c>
      <c r="G21" s="141"/>
      <c r="H21" s="142"/>
      <c r="I21" s="141"/>
      <c r="J21" s="142"/>
      <c r="K21" s="145"/>
      <c r="L21" s="145"/>
      <c r="M21" s="145"/>
      <c r="N21" s="145"/>
      <c r="O21" s="145"/>
      <c r="P21" s="145"/>
      <c r="Q21" s="145"/>
      <c r="R21" s="145"/>
      <c r="S21" s="145"/>
      <c r="T21" s="145"/>
    </row>
    <row r="22" spans="1:20" ht="16.5" thickBot="1">
      <c r="A22" s="153" t="s">
        <v>97</v>
      </c>
      <c r="B22" s="153">
        <v>2</v>
      </c>
      <c r="C22" s="153" t="s">
        <v>65</v>
      </c>
      <c r="D22" s="155" t="s">
        <v>203</v>
      </c>
      <c r="E22" s="156"/>
      <c r="F22" s="56" t="s">
        <v>209</v>
      </c>
      <c r="G22" s="137">
        <v>62</v>
      </c>
      <c r="H22" s="138"/>
      <c r="I22" s="137">
        <v>53</v>
      </c>
      <c r="J22" s="138"/>
      <c r="K22" s="150" t="e">
        <f>Tabele!D35</f>
        <v>#DIV/0!</v>
      </c>
      <c r="L22" s="145"/>
      <c r="M22" s="150" t="e">
        <f>Tabele!E35</f>
        <v>#DIV/0!</v>
      </c>
      <c r="N22" s="145"/>
      <c r="O22" s="150" t="e">
        <f>Tabele!F35</f>
        <v>#DIV/0!</v>
      </c>
      <c r="P22" s="145"/>
      <c r="Q22" s="150" t="e">
        <f>Tabele!G35</f>
        <v>#DIV/0!</v>
      </c>
      <c r="R22" s="145"/>
      <c r="S22" s="150" t="e">
        <f>Tabele!H35</f>
        <v>#DIV/0!</v>
      </c>
      <c r="T22" s="145"/>
    </row>
    <row r="23" spans="1:20" ht="16.5" thickBot="1">
      <c r="A23" s="154"/>
      <c r="B23" s="154"/>
      <c r="C23" s="154"/>
      <c r="D23" s="151" t="s">
        <v>204</v>
      </c>
      <c r="E23" s="152"/>
      <c r="F23" s="56" t="s">
        <v>210</v>
      </c>
      <c r="G23" s="139"/>
      <c r="H23" s="140"/>
      <c r="I23" s="139"/>
      <c r="J23" s="140"/>
      <c r="K23" s="145"/>
      <c r="L23" s="145"/>
      <c r="M23" s="145"/>
      <c r="N23" s="145"/>
      <c r="O23" s="145"/>
      <c r="P23" s="145"/>
      <c r="Q23" s="145"/>
      <c r="R23" s="145"/>
      <c r="S23" s="145"/>
      <c r="T23" s="145"/>
    </row>
    <row r="24" spans="1:20" ht="51" customHeight="1" thickBot="1">
      <c r="A24" s="154"/>
      <c r="B24" s="154"/>
      <c r="C24" s="154"/>
      <c r="D24" s="151" t="s">
        <v>205</v>
      </c>
      <c r="E24" s="152"/>
      <c r="F24" s="58" t="s">
        <v>211</v>
      </c>
      <c r="G24" s="139"/>
      <c r="H24" s="140"/>
      <c r="I24" s="139"/>
      <c r="J24" s="140"/>
      <c r="K24" s="145"/>
      <c r="L24" s="145"/>
      <c r="M24" s="145"/>
      <c r="N24" s="145"/>
      <c r="O24" s="145"/>
      <c r="P24" s="145"/>
      <c r="Q24" s="145"/>
      <c r="R24" s="145"/>
      <c r="S24" s="145"/>
      <c r="T24" s="145"/>
    </row>
    <row r="25" spans="1:20" ht="51.75" customHeight="1" thickBot="1">
      <c r="A25" s="154"/>
      <c r="B25" s="154"/>
      <c r="C25" s="154"/>
      <c r="D25" s="158" t="s">
        <v>206</v>
      </c>
      <c r="E25" s="159"/>
      <c r="F25" s="52"/>
      <c r="G25" s="139"/>
      <c r="H25" s="140"/>
      <c r="I25" s="139"/>
      <c r="J25" s="140"/>
      <c r="K25" s="145"/>
      <c r="L25" s="145"/>
      <c r="M25" s="145"/>
      <c r="N25" s="145"/>
      <c r="O25" s="145"/>
      <c r="P25" s="145"/>
      <c r="Q25" s="145"/>
      <c r="R25" s="145"/>
      <c r="S25" s="145"/>
      <c r="T25" s="145"/>
    </row>
    <row r="26" spans="1:20" ht="16.5" thickBot="1">
      <c r="A26" s="154"/>
      <c r="B26" s="154"/>
      <c r="C26" s="154"/>
      <c r="D26" s="155" t="s">
        <v>203</v>
      </c>
      <c r="E26" s="156"/>
      <c r="F26" s="56" t="s">
        <v>222</v>
      </c>
      <c r="G26" s="139"/>
      <c r="H26" s="140"/>
      <c r="I26" s="139"/>
      <c r="J26" s="140"/>
      <c r="K26" s="145"/>
      <c r="L26" s="145"/>
      <c r="M26" s="145"/>
      <c r="N26" s="145"/>
      <c r="O26" s="145"/>
      <c r="P26" s="145"/>
      <c r="Q26" s="145"/>
      <c r="R26" s="145"/>
      <c r="S26" s="145"/>
      <c r="T26" s="145"/>
    </row>
    <row r="27" spans="1:20" ht="63.75" thickBot="1">
      <c r="A27" s="154"/>
      <c r="B27" s="154"/>
      <c r="C27" s="154"/>
      <c r="D27" s="151" t="s">
        <v>220</v>
      </c>
      <c r="E27" s="152"/>
      <c r="F27" s="56" t="s">
        <v>223</v>
      </c>
      <c r="G27" s="139"/>
      <c r="H27" s="140"/>
      <c r="I27" s="139"/>
      <c r="J27" s="140"/>
      <c r="K27" s="145"/>
      <c r="L27" s="145"/>
      <c r="M27" s="145"/>
      <c r="N27" s="145"/>
      <c r="O27" s="145"/>
      <c r="P27" s="145"/>
      <c r="Q27" s="145"/>
      <c r="R27" s="145"/>
      <c r="S27" s="145"/>
      <c r="T27" s="145"/>
    </row>
    <row r="28" spans="1:20" ht="53.25" customHeight="1" thickBot="1">
      <c r="A28" s="157"/>
      <c r="B28" s="157"/>
      <c r="C28" s="157"/>
      <c r="D28" s="158" t="s">
        <v>221</v>
      </c>
      <c r="E28" s="159"/>
      <c r="F28" s="52"/>
      <c r="G28" s="141"/>
      <c r="H28" s="142"/>
      <c r="I28" s="141"/>
      <c r="J28" s="142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  <row r="29" spans="1:20" ht="16.5" thickBot="1">
      <c r="A29" s="153">
        <v>6</v>
      </c>
      <c r="B29" s="153">
        <v>2</v>
      </c>
      <c r="C29" s="153" t="s">
        <v>65</v>
      </c>
      <c r="D29" s="155" t="s">
        <v>203</v>
      </c>
      <c r="E29" s="156"/>
      <c r="F29" s="56" t="s">
        <v>216</v>
      </c>
      <c r="G29" s="137">
        <v>76</v>
      </c>
      <c r="H29" s="138"/>
      <c r="I29" s="137">
        <v>70</v>
      </c>
      <c r="J29" s="138"/>
      <c r="K29" s="150" t="e">
        <f>Tabele!D36</f>
        <v>#DIV/0!</v>
      </c>
      <c r="L29" s="145"/>
      <c r="M29" s="150" t="e">
        <f>Tabele!E36</f>
        <v>#DIV/0!</v>
      </c>
      <c r="N29" s="145"/>
      <c r="O29" s="150" t="e">
        <f>Tabele!F36</f>
        <v>#DIV/0!</v>
      </c>
      <c r="P29" s="145"/>
      <c r="Q29" s="150" t="e">
        <f>Tabele!G36</f>
        <v>#DIV/0!</v>
      </c>
      <c r="R29" s="145"/>
      <c r="S29" s="150" t="e">
        <f>Tabele!H36</f>
        <v>#DIV/0!</v>
      </c>
      <c r="T29" s="145"/>
    </row>
    <row r="30" spans="1:20" ht="32.25" thickBot="1">
      <c r="A30" s="154"/>
      <c r="B30" s="154"/>
      <c r="C30" s="154"/>
      <c r="D30" s="151" t="s">
        <v>204</v>
      </c>
      <c r="E30" s="152"/>
      <c r="F30" s="56" t="s">
        <v>217</v>
      </c>
      <c r="G30" s="139"/>
      <c r="H30" s="140"/>
      <c r="I30" s="139"/>
      <c r="J30" s="140"/>
      <c r="K30" s="145"/>
      <c r="L30" s="145"/>
      <c r="M30" s="145"/>
      <c r="N30" s="145"/>
      <c r="O30" s="145"/>
      <c r="P30" s="145"/>
      <c r="Q30" s="145"/>
      <c r="R30" s="145"/>
      <c r="S30" s="145"/>
      <c r="T30" s="145"/>
    </row>
    <row r="31" spans="1:20" ht="51" customHeight="1" thickBot="1">
      <c r="A31" s="154"/>
      <c r="B31" s="154"/>
      <c r="C31" s="154"/>
      <c r="D31" s="151" t="s">
        <v>205</v>
      </c>
      <c r="E31" s="152"/>
      <c r="F31" s="56" t="s">
        <v>209</v>
      </c>
      <c r="G31" s="139"/>
      <c r="H31" s="140"/>
      <c r="I31" s="139"/>
      <c r="J31" s="140"/>
      <c r="K31" s="145"/>
      <c r="L31" s="145"/>
      <c r="M31" s="145"/>
      <c r="N31" s="145"/>
      <c r="O31" s="145"/>
      <c r="P31" s="145"/>
      <c r="Q31" s="145"/>
      <c r="R31" s="145"/>
      <c r="S31" s="145"/>
      <c r="T31" s="145"/>
    </row>
    <row r="32" spans="1:20" ht="53.25" customHeight="1" thickBot="1">
      <c r="A32" s="154"/>
      <c r="B32" s="154"/>
      <c r="C32" s="154"/>
      <c r="D32" s="151" t="s">
        <v>206</v>
      </c>
      <c r="E32" s="152"/>
      <c r="F32" s="56" t="s">
        <v>292</v>
      </c>
      <c r="G32" s="139"/>
      <c r="H32" s="140"/>
      <c r="I32" s="139"/>
      <c r="J32" s="140"/>
      <c r="K32" s="145"/>
      <c r="L32" s="145"/>
      <c r="M32" s="145"/>
      <c r="N32" s="145"/>
      <c r="O32" s="145"/>
      <c r="P32" s="145"/>
      <c r="Q32" s="145"/>
      <c r="R32" s="145"/>
      <c r="S32" s="145"/>
      <c r="T32" s="145"/>
    </row>
    <row r="33" spans="1:20" ht="31.5" customHeight="1" thickBot="1">
      <c r="A33" s="154"/>
      <c r="B33" s="154"/>
      <c r="C33" s="154"/>
      <c r="D33" s="151" t="s">
        <v>220</v>
      </c>
      <c r="E33" s="152"/>
      <c r="F33" s="56" t="s">
        <v>222</v>
      </c>
      <c r="G33" s="139"/>
      <c r="H33" s="140"/>
      <c r="I33" s="139"/>
      <c r="J33" s="140"/>
      <c r="K33" s="145"/>
      <c r="L33" s="145"/>
      <c r="M33" s="145"/>
      <c r="N33" s="145"/>
      <c r="O33" s="145"/>
      <c r="P33" s="145"/>
      <c r="Q33" s="145"/>
      <c r="R33" s="145"/>
      <c r="S33" s="145"/>
      <c r="T33" s="145"/>
    </row>
    <row r="34" spans="1:20" ht="63.75" thickBot="1">
      <c r="A34" s="157"/>
      <c r="B34" s="157"/>
      <c r="C34" s="157"/>
      <c r="D34" s="158" t="s">
        <v>221</v>
      </c>
      <c r="E34" s="159"/>
      <c r="F34" s="57" t="s">
        <v>224</v>
      </c>
      <c r="G34" s="141"/>
      <c r="H34" s="142"/>
      <c r="I34" s="141"/>
      <c r="J34" s="142"/>
      <c r="K34" s="145"/>
      <c r="L34" s="145"/>
      <c r="M34" s="145"/>
      <c r="N34" s="145"/>
      <c r="O34" s="145"/>
      <c r="P34" s="145"/>
      <c r="Q34" s="145"/>
      <c r="R34" s="145"/>
      <c r="S34" s="145"/>
      <c r="T34" s="145"/>
    </row>
    <row r="35" spans="1:20" ht="16.5" thickBot="1">
      <c r="A35" s="153">
        <v>7</v>
      </c>
      <c r="B35" s="153">
        <v>1</v>
      </c>
      <c r="C35" s="153" t="s">
        <v>59</v>
      </c>
      <c r="D35" s="155" t="s">
        <v>212</v>
      </c>
      <c r="E35" s="156"/>
      <c r="F35" s="56" t="s">
        <v>225</v>
      </c>
      <c r="G35" s="137">
        <v>83</v>
      </c>
      <c r="H35" s="138"/>
      <c r="I35" s="137">
        <v>81</v>
      </c>
      <c r="J35" s="138"/>
      <c r="K35" s="150" t="e">
        <f>Tabele!D37</f>
        <v>#DIV/0!</v>
      </c>
      <c r="L35" s="145"/>
      <c r="M35" s="150" t="e">
        <f>Tabele!E37</f>
        <v>#DIV/0!</v>
      </c>
      <c r="N35" s="145"/>
      <c r="O35" s="150" t="e">
        <f>Tabele!F37</f>
        <v>#DIV/0!</v>
      </c>
      <c r="P35" s="145"/>
      <c r="Q35" s="150" t="e">
        <f>Tabele!G37</f>
        <v>#DIV/0!</v>
      </c>
      <c r="R35" s="145"/>
      <c r="S35" s="150" t="e">
        <f>Tabele!H37</f>
        <v>#DIV/0!</v>
      </c>
      <c r="T35" s="145"/>
    </row>
    <row r="36" spans="1:20" ht="48" thickBot="1">
      <c r="A36" s="154"/>
      <c r="B36" s="154"/>
      <c r="C36" s="154"/>
      <c r="D36" s="151" t="s">
        <v>213</v>
      </c>
      <c r="E36" s="152"/>
      <c r="F36" s="56" t="s">
        <v>226</v>
      </c>
      <c r="G36" s="139"/>
      <c r="H36" s="140"/>
      <c r="I36" s="139"/>
      <c r="J36" s="140"/>
      <c r="K36" s="145"/>
      <c r="L36" s="145"/>
      <c r="M36" s="145"/>
      <c r="N36" s="145"/>
      <c r="O36" s="145"/>
      <c r="P36" s="145"/>
      <c r="Q36" s="145"/>
      <c r="R36" s="145"/>
      <c r="S36" s="145"/>
      <c r="T36" s="145"/>
    </row>
    <row r="37" spans="1:20" ht="16.5" thickBot="1">
      <c r="A37" s="154"/>
      <c r="B37" s="154"/>
      <c r="C37" s="154"/>
      <c r="D37" s="164" t="s">
        <v>203</v>
      </c>
      <c r="E37" s="165"/>
      <c r="F37" s="56" t="s">
        <v>209</v>
      </c>
      <c r="G37" s="139"/>
      <c r="H37" s="140"/>
      <c r="I37" s="139"/>
      <c r="J37" s="140"/>
      <c r="K37" s="145"/>
      <c r="L37" s="145"/>
      <c r="M37" s="145"/>
      <c r="N37" s="145"/>
      <c r="O37" s="145"/>
      <c r="P37" s="145"/>
      <c r="Q37" s="145"/>
      <c r="R37" s="145"/>
      <c r="S37" s="145"/>
      <c r="T37" s="145"/>
    </row>
    <row r="38" spans="1:20" ht="16.5" thickBot="1">
      <c r="A38" s="154"/>
      <c r="B38" s="154"/>
      <c r="C38" s="154"/>
      <c r="D38" s="151" t="s">
        <v>204</v>
      </c>
      <c r="E38" s="152"/>
      <c r="F38" s="56" t="s">
        <v>210</v>
      </c>
      <c r="G38" s="139"/>
      <c r="H38" s="140"/>
      <c r="I38" s="139"/>
      <c r="J38" s="140"/>
      <c r="K38" s="145"/>
      <c r="L38" s="145"/>
      <c r="M38" s="145"/>
      <c r="N38" s="145"/>
      <c r="O38" s="145"/>
      <c r="P38" s="145"/>
      <c r="Q38" s="145"/>
      <c r="R38" s="145"/>
      <c r="S38" s="145"/>
      <c r="T38" s="145"/>
    </row>
    <row r="39" spans="1:20" ht="51.75" customHeight="1" thickBot="1">
      <c r="A39" s="154"/>
      <c r="B39" s="154"/>
      <c r="C39" s="154"/>
      <c r="D39" s="151" t="s">
        <v>205</v>
      </c>
      <c r="E39" s="152"/>
      <c r="F39" s="58" t="s">
        <v>211</v>
      </c>
      <c r="G39" s="139"/>
      <c r="H39" s="140"/>
      <c r="I39" s="139"/>
      <c r="J39" s="140"/>
      <c r="K39" s="145"/>
      <c r="L39" s="145"/>
      <c r="M39" s="145"/>
      <c r="N39" s="145"/>
      <c r="O39" s="145"/>
      <c r="P39" s="145"/>
      <c r="Q39" s="145"/>
      <c r="R39" s="145"/>
      <c r="S39" s="145"/>
      <c r="T39" s="145"/>
    </row>
    <row r="40" spans="1:20" ht="51" customHeight="1" thickBot="1">
      <c r="A40" s="157"/>
      <c r="B40" s="157"/>
      <c r="C40" s="157"/>
      <c r="D40" s="158" t="s">
        <v>206</v>
      </c>
      <c r="E40" s="159"/>
      <c r="F40" s="52"/>
      <c r="G40" s="141"/>
      <c r="H40" s="142"/>
      <c r="I40" s="141"/>
      <c r="J40" s="142"/>
      <c r="K40" s="145"/>
      <c r="L40" s="145"/>
      <c r="M40" s="145"/>
      <c r="N40" s="145"/>
      <c r="O40" s="145"/>
      <c r="P40" s="145"/>
      <c r="Q40" s="145"/>
      <c r="R40" s="145"/>
      <c r="S40" s="145"/>
      <c r="T40" s="145"/>
    </row>
    <row r="41" spans="1:20" ht="16.5" thickBot="1">
      <c r="A41" s="153" t="s">
        <v>98</v>
      </c>
      <c r="B41" s="153">
        <v>1</v>
      </c>
      <c r="C41" s="153" t="s">
        <v>53</v>
      </c>
      <c r="D41" s="155" t="s">
        <v>212</v>
      </c>
      <c r="E41" s="156"/>
      <c r="F41" s="56" t="s">
        <v>225</v>
      </c>
      <c r="G41" s="137">
        <v>94</v>
      </c>
      <c r="H41" s="138"/>
      <c r="I41" s="137">
        <v>53</v>
      </c>
      <c r="J41" s="138"/>
      <c r="K41" s="150" t="e">
        <f>Tabele!D38</f>
        <v>#DIV/0!</v>
      </c>
      <c r="L41" s="145"/>
      <c r="M41" s="150" t="e">
        <f>Tabele!E38</f>
        <v>#DIV/0!</v>
      </c>
      <c r="N41" s="145"/>
      <c r="O41" s="150" t="e">
        <f>Tabele!F38</f>
        <v>#DIV/0!</v>
      </c>
      <c r="P41" s="145"/>
      <c r="Q41" s="150" t="e">
        <f>Tabele!G38</f>
        <v>#DIV/0!</v>
      </c>
      <c r="R41" s="145"/>
      <c r="S41" s="150" t="e">
        <f>Tabele!H38</f>
        <v>#DIV/0!</v>
      </c>
      <c r="T41" s="145"/>
    </row>
    <row r="42" spans="1:20" ht="48" thickBot="1">
      <c r="A42" s="157"/>
      <c r="B42" s="157"/>
      <c r="C42" s="157"/>
      <c r="D42" s="158" t="s">
        <v>213</v>
      </c>
      <c r="E42" s="159"/>
      <c r="F42" s="57" t="s">
        <v>227</v>
      </c>
      <c r="G42" s="141"/>
      <c r="H42" s="142"/>
      <c r="I42" s="141"/>
      <c r="J42" s="142"/>
      <c r="K42" s="145"/>
      <c r="L42" s="145"/>
      <c r="M42" s="145"/>
      <c r="N42" s="145"/>
      <c r="O42" s="145"/>
      <c r="P42" s="145"/>
      <c r="Q42" s="145"/>
      <c r="R42" s="145"/>
      <c r="S42" s="145"/>
      <c r="T42" s="145"/>
    </row>
    <row r="43" spans="1:20" ht="16.5" thickBot="1">
      <c r="A43" s="153" t="s">
        <v>99</v>
      </c>
      <c r="B43" s="153">
        <v>1</v>
      </c>
      <c r="C43" s="153" t="s">
        <v>65</v>
      </c>
      <c r="D43" s="155" t="s">
        <v>212</v>
      </c>
      <c r="E43" s="156"/>
      <c r="F43" s="56" t="s">
        <v>225</v>
      </c>
      <c r="G43" s="137">
        <v>66</v>
      </c>
      <c r="H43" s="138"/>
      <c r="I43" s="137">
        <v>64</v>
      </c>
      <c r="J43" s="138"/>
      <c r="K43" s="150" t="e">
        <f>Tabele!D39</f>
        <v>#DIV/0!</v>
      </c>
      <c r="L43" s="145"/>
      <c r="M43" s="150" t="e">
        <f>Tabele!E39</f>
        <v>#DIV/0!</v>
      </c>
      <c r="N43" s="145"/>
      <c r="O43" s="150" t="e">
        <f>Tabele!F39</f>
        <v>#DIV/0!</v>
      </c>
      <c r="P43" s="145"/>
      <c r="Q43" s="150" t="e">
        <f>Tabele!G39</f>
        <v>#DIV/0!</v>
      </c>
      <c r="R43" s="145"/>
      <c r="S43" s="150" t="e">
        <f>Tabele!H39</f>
        <v>#DIV/0!</v>
      </c>
      <c r="T43" s="145"/>
    </row>
    <row r="44" spans="1:20" ht="48" thickBot="1">
      <c r="A44" s="154"/>
      <c r="B44" s="154"/>
      <c r="C44" s="154"/>
      <c r="D44" s="151" t="s">
        <v>213</v>
      </c>
      <c r="E44" s="152"/>
      <c r="F44" s="56" t="s">
        <v>227</v>
      </c>
      <c r="G44" s="139"/>
      <c r="H44" s="140"/>
      <c r="I44" s="139"/>
      <c r="J44" s="140"/>
      <c r="K44" s="145"/>
      <c r="L44" s="145"/>
      <c r="M44" s="145"/>
      <c r="N44" s="145"/>
      <c r="O44" s="145"/>
      <c r="P44" s="145"/>
      <c r="Q44" s="145"/>
      <c r="R44" s="145"/>
      <c r="S44" s="145"/>
      <c r="T44" s="145"/>
    </row>
    <row r="45" spans="1:20" ht="16.5" thickBot="1">
      <c r="A45" s="154"/>
      <c r="B45" s="154"/>
      <c r="C45" s="154"/>
      <c r="D45" s="164" t="s">
        <v>203</v>
      </c>
      <c r="E45" s="165"/>
      <c r="F45" s="56" t="s">
        <v>209</v>
      </c>
      <c r="G45" s="139"/>
      <c r="H45" s="140"/>
      <c r="I45" s="139"/>
      <c r="J45" s="140"/>
      <c r="K45" s="145"/>
      <c r="L45" s="145"/>
      <c r="M45" s="145"/>
      <c r="N45" s="145"/>
      <c r="O45" s="145"/>
      <c r="P45" s="145"/>
      <c r="Q45" s="145"/>
      <c r="R45" s="145"/>
      <c r="S45" s="145"/>
      <c r="T45" s="145"/>
    </row>
    <row r="46" spans="1:20" ht="16.5" thickBot="1">
      <c r="A46" s="154"/>
      <c r="B46" s="154"/>
      <c r="C46" s="154"/>
      <c r="D46" s="151" t="s">
        <v>204</v>
      </c>
      <c r="E46" s="152"/>
      <c r="F46" s="56" t="s">
        <v>210</v>
      </c>
      <c r="G46" s="139"/>
      <c r="H46" s="140"/>
      <c r="I46" s="139"/>
      <c r="J46" s="140"/>
      <c r="K46" s="145"/>
      <c r="L46" s="145"/>
      <c r="M46" s="145"/>
      <c r="N46" s="145"/>
      <c r="O46" s="145"/>
      <c r="P46" s="145"/>
      <c r="Q46" s="145"/>
      <c r="R46" s="145"/>
      <c r="S46" s="145"/>
      <c r="T46" s="145"/>
    </row>
    <row r="47" spans="1:20" ht="49.5" customHeight="1" thickBot="1">
      <c r="A47" s="154"/>
      <c r="B47" s="154"/>
      <c r="C47" s="154"/>
      <c r="D47" s="151" t="s">
        <v>205</v>
      </c>
      <c r="E47" s="152"/>
      <c r="F47" s="58" t="s">
        <v>228</v>
      </c>
      <c r="G47" s="139"/>
      <c r="H47" s="140"/>
      <c r="I47" s="139"/>
      <c r="J47" s="140"/>
      <c r="K47" s="145"/>
      <c r="L47" s="145"/>
      <c r="M47" s="145"/>
      <c r="N47" s="145"/>
      <c r="O47" s="145"/>
      <c r="P47" s="145"/>
      <c r="Q47" s="145"/>
      <c r="R47" s="145"/>
      <c r="S47" s="145"/>
      <c r="T47" s="145"/>
    </row>
    <row r="48" spans="1:20" ht="48.75" customHeight="1" thickBot="1">
      <c r="A48" s="157"/>
      <c r="B48" s="157"/>
      <c r="C48" s="157"/>
      <c r="D48" s="158" t="s">
        <v>206</v>
      </c>
      <c r="E48" s="159"/>
      <c r="F48" s="52"/>
      <c r="G48" s="141"/>
      <c r="H48" s="142"/>
      <c r="I48" s="141"/>
      <c r="J48" s="142"/>
      <c r="K48" s="145"/>
      <c r="L48" s="145"/>
      <c r="M48" s="145"/>
      <c r="N48" s="145"/>
      <c r="O48" s="145"/>
      <c r="P48" s="145"/>
      <c r="Q48" s="145"/>
      <c r="R48" s="145"/>
      <c r="S48" s="145"/>
      <c r="T48" s="145"/>
    </row>
    <row r="49" spans="1:20" ht="16.5" thickBot="1">
      <c r="A49" s="153">
        <v>9</v>
      </c>
      <c r="B49" s="153">
        <v>1</v>
      </c>
      <c r="C49" s="153" t="s">
        <v>53</v>
      </c>
      <c r="D49" s="155" t="s">
        <v>212</v>
      </c>
      <c r="E49" s="156"/>
      <c r="F49" s="56" t="s">
        <v>229</v>
      </c>
      <c r="G49" s="137">
        <v>63</v>
      </c>
      <c r="H49" s="138"/>
      <c r="I49" s="137">
        <v>61</v>
      </c>
      <c r="J49" s="138"/>
      <c r="K49" s="150" t="e">
        <f>Tabele!D40</f>
        <v>#DIV/0!</v>
      </c>
      <c r="L49" s="145"/>
      <c r="M49" s="150" t="e">
        <f>Tabele!E40</f>
        <v>#DIV/0!</v>
      </c>
      <c r="N49" s="145"/>
      <c r="O49" s="150" t="e">
        <f>Tabele!F40</f>
        <v>#DIV/0!</v>
      </c>
      <c r="P49" s="145"/>
      <c r="Q49" s="150" t="e">
        <f>Tabele!G40</f>
        <v>#DIV/0!</v>
      </c>
      <c r="R49" s="145"/>
      <c r="S49" s="150" t="e">
        <f>Tabele!H40</f>
        <v>#DIV/0!</v>
      </c>
      <c r="T49" s="145"/>
    </row>
    <row r="50" spans="1:20" ht="32.25" thickBot="1">
      <c r="A50" s="157"/>
      <c r="B50" s="157"/>
      <c r="C50" s="157"/>
      <c r="D50" s="158" t="s">
        <v>220</v>
      </c>
      <c r="E50" s="159"/>
      <c r="F50" s="57" t="s">
        <v>230</v>
      </c>
      <c r="G50" s="141"/>
      <c r="H50" s="142"/>
      <c r="I50" s="141"/>
      <c r="J50" s="142"/>
      <c r="K50" s="145"/>
      <c r="L50" s="145"/>
      <c r="M50" s="145"/>
      <c r="N50" s="145"/>
      <c r="O50" s="145"/>
      <c r="P50" s="145"/>
      <c r="Q50" s="145"/>
      <c r="R50" s="145"/>
      <c r="S50" s="145"/>
      <c r="T50" s="145"/>
    </row>
    <row r="51" spans="1:20" ht="16.5" thickBot="1">
      <c r="A51" s="153">
        <v>10</v>
      </c>
      <c r="B51" s="153">
        <v>1</v>
      </c>
      <c r="C51" s="153" t="s">
        <v>53</v>
      </c>
      <c r="D51" s="155" t="s">
        <v>212</v>
      </c>
      <c r="E51" s="156"/>
      <c r="F51" s="56" t="s">
        <v>229</v>
      </c>
      <c r="G51" s="133">
        <v>82</v>
      </c>
      <c r="H51" s="134"/>
      <c r="I51" s="137">
        <v>81</v>
      </c>
      <c r="J51" s="138"/>
      <c r="K51" s="150" t="e">
        <f>Tabele!D41</f>
        <v>#DIV/0!</v>
      </c>
      <c r="L51" s="145"/>
      <c r="M51" s="150" t="e">
        <f>Tabele!E41</f>
        <v>#DIV/0!</v>
      </c>
      <c r="N51" s="145"/>
      <c r="O51" s="150" t="e">
        <f>Tabele!F41</f>
        <v>#DIV/0!</v>
      </c>
      <c r="P51" s="145"/>
      <c r="Q51" s="150" t="e">
        <f>Tabele!G41</f>
        <v>#DIV/0!</v>
      </c>
      <c r="R51" s="145"/>
      <c r="S51" s="150" t="e">
        <f>Tabele!H41</f>
        <v>#DIV/0!</v>
      </c>
      <c r="T51" s="145"/>
    </row>
    <row r="52" spans="1:20" ht="32.25" thickBot="1">
      <c r="A52" s="157"/>
      <c r="B52" s="157"/>
      <c r="C52" s="157"/>
      <c r="D52" s="158" t="s">
        <v>220</v>
      </c>
      <c r="E52" s="159"/>
      <c r="F52" s="57" t="s">
        <v>231</v>
      </c>
      <c r="G52" s="166"/>
      <c r="H52" s="167"/>
      <c r="I52" s="141"/>
      <c r="J52" s="142"/>
      <c r="K52" s="145"/>
      <c r="L52" s="145"/>
      <c r="M52" s="145"/>
      <c r="N52" s="145"/>
      <c r="O52" s="145"/>
      <c r="P52" s="145"/>
      <c r="Q52" s="145"/>
      <c r="R52" s="145"/>
      <c r="S52" s="145"/>
      <c r="T52" s="145"/>
    </row>
    <row r="53" spans="1:20" ht="16.5" thickBot="1">
      <c r="A53" s="153">
        <v>11</v>
      </c>
      <c r="B53" s="153">
        <v>3</v>
      </c>
      <c r="C53" s="153" t="s">
        <v>65</v>
      </c>
      <c r="D53" s="155" t="s">
        <v>212</v>
      </c>
      <c r="E53" s="156"/>
      <c r="F53" s="56" t="s">
        <v>232</v>
      </c>
      <c r="G53" s="133">
        <v>51</v>
      </c>
      <c r="H53" s="134"/>
      <c r="I53" s="137">
        <v>45</v>
      </c>
      <c r="J53" s="138"/>
      <c r="K53" s="150" t="e">
        <f>Tabele!D42</f>
        <v>#DIV/0!</v>
      </c>
      <c r="L53" s="145"/>
      <c r="M53" s="150" t="e">
        <f>Tabele!E42</f>
        <v>#DIV/0!</v>
      </c>
      <c r="N53" s="145"/>
      <c r="O53" s="150" t="e">
        <f>Tabele!F42</f>
        <v>#DIV/0!</v>
      </c>
      <c r="P53" s="145"/>
      <c r="Q53" s="150" t="e">
        <f>Tabele!G42</f>
        <v>#DIV/0!</v>
      </c>
      <c r="R53" s="145"/>
      <c r="S53" s="150" t="e">
        <f>Tabele!H42</f>
        <v>#DIV/0!</v>
      </c>
      <c r="T53" s="145"/>
    </row>
    <row r="54" spans="1:20" ht="48" thickBot="1">
      <c r="A54" s="154"/>
      <c r="B54" s="154"/>
      <c r="C54" s="154"/>
      <c r="D54" s="151" t="s">
        <v>220</v>
      </c>
      <c r="E54" s="152"/>
      <c r="F54" s="56" t="s">
        <v>233</v>
      </c>
      <c r="G54" s="168"/>
      <c r="H54" s="169"/>
      <c r="I54" s="139"/>
      <c r="J54" s="140"/>
      <c r="K54" s="145"/>
      <c r="L54" s="145"/>
      <c r="M54" s="145"/>
      <c r="N54" s="145"/>
      <c r="O54" s="145"/>
      <c r="P54" s="145"/>
      <c r="Q54" s="145"/>
      <c r="R54" s="145"/>
      <c r="S54" s="145"/>
      <c r="T54" s="145"/>
    </row>
    <row r="55" spans="1:20" ht="16.5" thickBot="1">
      <c r="A55" s="154"/>
      <c r="B55" s="154"/>
      <c r="C55" s="154"/>
      <c r="D55" s="164"/>
      <c r="E55" s="165"/>
      <c r="F55" s="56" t="s">
        <v>222</v>
      </c>
      <c r="G55" s="168"/>
      <c r="H55" s="169"/>
      <c r="I55" s="139"/>
      <c r="J55" s="140"/>
      <c r="K55" s="145"/>
      <c r="L55" s="145"/>
      <c r="M55" s="145"/>
      <c r="N55" s="145"/>
      <c r="O55" s="145"/>
      <c r="P55" s="145"/>
      <c r="Q55" s="145"/>
      <c r="R55" s="145"/>
      <c r="S55" s="145"/>
      <c r="T55" s="145"/>
    </row>
    <row r="56" spans="1:20" ht="32.25" thickBot="1">
      <c r="A56" s="154"/>
      <c r="B56" s="154"/>
      <c r="C56" s="154"/>
      <c r="D56" s="164" t="s">
        <v>203</v>
      </c>
      <c r="E56" s="165"/>
      <c r="F56" s="56" t="s">
        <v>234</v>
      </c>
      <c r="G56" s="168"/>
      <c r="H56" s="169"/>
      <c r="I56" s="139"/>
      <c r="J56" s="140"/>
      <c r="K56" s="145"/>
      <c r="L56" s="145"/>
      <c r="M56" s="145"/>
      <c r="N56" s="145"/>
      <c r="O56" s="145"/>
      <c r="P56" s="145"/>
      <c r="Q56" s="145"/>
      <c r="R56" s="145"/>
      <c r="S56" s="145"/>
      <c r="T56" s="145"/>
    </row>
    <row r="57" spans="1:20" ht="18.75" customHeight="1" thickBot="1">
      <c r="A57" s="154"/>
      <c r="B57" s="154"/>
      <c r="C57" s="154"/>
      <c r="D57" s="151" t="s">
        <v>220</v>
      </c>
      <c r="E57" s="152"/>
      <c r="F57" s="59"/>
      <c r="G57" s="168"/>
      <c r="H57" s="169"/>
      <c r="I57" s="139"/>
      <c r="J57" s="140"/>
      <c r="K57" s="145"/>
      <c r="L57" s="145"/>
      <c r="M57" s="145"/>
      <c r="N57" s="145"/>
      <c r="O57" s="145"/>
      <c r="P57" s="145"/>
      <c r="Q57" s="145"/>
      <c r="R57" s="145"/>
      <c r="S57" s="145"/>
      <c r="T57" s="145"/>
    </row>
    <row r="58" spans="1:20" ht="51" customHeight="1" thickBot="1">
      <c r="A58" s="157"/>
      <c r="B58" s="157"/>
      <c r="C58" s="157"/>
      <c r="D58" s="158" t="s">
        <v>221</v>
      </c>
      <c r="E58" s="159"/>
      <c r="F58" s="52"/>
      <c r="G58" s="166"/>
      <c r="H58" s="167"/>
      <c r="I58" s="141"/>
      <c r="J58" s="142"/>
      <c r="K58" s="145"/>
      <c r="L58" s="145"/>
      <c r="M58" s="145"/>
      <c r="N58" s="145"/>
      <c r="O58" s="145"/>
      <c r="P58" s="145"/>
      <c r="Q58" s="145"/>
      <c r="R58" s="145"/>
      <c r="S58" s="145"/>
      <c r="T58" s="145"/>
    </row>
    <row r="59" spans="1:20" ht="16.5" thickBot="1">
      <c r="A59" s="153">
        <v>12</v>
      </c>
      <c r="B59" s="153">
        <v>2</v>
      </c>
      <c r="C59" s="153" t="s">
        <v>59</v>
      </c>
      <c r="D59" s="155" t="s">
        <v>212</v>
      </c>
      <c r="E59" s="156"/>
      <c r="F59" s="56" t="s">
        <v>214</v>
      </c>
      <c r="G59" s="133">
        <v>73</v>
      </c>
      <c r="H59" s="134"/>
      <c r="I59" s="137">
        <v>70</v>
      </c>
      <c r="J59" s="138"/>
      <c r="K59" s="150" t="e">
        <f>Tabele!D43</f>
        <v>#DIV/0!</v>
      </c>
      <c r="L59" s="145"/>
      <c r="M59" s="150" t="e">
        <f>Tabele!E43</f>
        <v>#DIV/0!</v>
      </c>
      <c r="N59" s="145"/>
      <c r="O59" s="150" t="e">
        <f>Tabele!F43</f>
        <v>#DIV/0!</v>
      </c>
      <c r="P59" s="145"/>
      <c r="Q59" s="150" t="e">
        <f>Tabele!G43</f>
        <v>#DIV/0!</v>
      </c>
      <c r="R59" s="145"/>
      <c r="S59" s="150" t="e">
        <f>Tabele!H43</f>
        <v>#DIV/0!</v>
      </c>
      <c r="T59" s="145"/>
    </row>
    <row r="60" spans="1:20" ht="48" thickBot="1">
      <c r="A60" s="154"/>
      <c r="B60" s="154"/>
      <c r="C60" s="154"/>
      <c r="D60" s="151" t="s">
        <v>213</v>
      </c>
      <c r="E60" s="152"/>
      <c r="F60" s="56" t="s">
        <v>236</v>
      </c>
      <c r="G60" s="168"/>
      <c r="H60" s="169"/>
      <c r="I60" s="139"/>
      <c r="J60" s="140"/>
      <c r="K60" s="145"/>
      <c r="L60" s="145"/>
      <c r="M60" s="145"/>
      <c r="N60" s="145"/>
      <c r="O60" s="145"/>
      <c r="P60" s="145"/>
      <c r="Q60" s="145"/>
      <c r="R60" s="145"/>
      <c r="S60" s="145"/>
      <c r="T60" s="145"/>
    </row>
    <row r="61" spans="1:20" ht="19.5" customHeight="1" thickBot="1">
      <c r="A61" s="154"/>
      <c r="B61" s="154"/>
      <c r="C61" s="154"/>
      <c r="D61" s="164" t="s">
        <v>203</v>
      </c>
      <c r="E61" s="165"/>
      <c r="F61" s="56"/>
      <c r="G61" s="168"/>
      <c r="H61" s="169"/>
      <c r="I61" s="139"/>
      <c r="J61" s="140"/>
      <c r="K61" s="145"/>
      <c r="L61" s="145"/>
      <c r="M61" s="145"/>
      <c r="N61" s="145"/>
      <c r="O61" s="145"/>
      <c r="P61" s="145"/>
      <c r="Q61" s="145"/>
      <c r="R61" s="145"/>
      <c r="S61" s="145"/>
      <c r="T61" s="145"/>
    </row>
    <row r="62" spans="1:20" ht="16.5" thickBot="1">
      <c r="A62" s="154"/>
      <c r="B62" s="154"/>
      <c r="C62" s="154"/>
      <c r="D62" s="151" t="s">
        <v>204</v>
      </c>
      <c r="E62" s="152"/>
      <c r="F62" s="56" t="s">
        <v>207</v>
      </c>
      <c r="G62" s="168"/>
      <c r="H62" s="169"/>
      <c r="I62" s="139"/>
      <c r="J62" s="140"/>
      <c r="K62" s="145"/>
      <c r="L62" s="145"/>
      <c r="M62" s="145"/>
      <c r="N62" s="145"/>
      <c r="O62" s="145"/>
      <c r="P62" s="145"/>
      <c r="Q62" s="145"/>
      <c r="R62" s="145"/>
      <c r="S62" s="145"/>
      <c r="T62" s="145"/>
    </row>
    <row r="63" spans="1:20" ht="32.25" thickBot="1">
      <c r="A63" s="157"/>
      <c r="B63" s="157"/>
      <c r="C63" s="157"/>
      <c r="D63" s="158" t="s">
        <v>235</v>
      </c>
      <c r="E63" s="159"/>
      <c r="F63" s="57" t="s">
        <v>208</v>
      </c>
      <c r="G63" s="166"/>
      <c r="H63" s="167"/>
      <c r="I63" s="141"/>
      <c r="J63" s="142"/>
      <c r="K63" s="145"/>
      <c r="L63" s="145"/>
      <c r="M63" s="145"/>
      <c r="N63" s="145"/>
      <c r="O63" s="145"/>
      <c r="P63" s="145"/>
      <c r="Q63" s="145"/>
      <c r="R63" s="145"/>
      <c r="S63" s="145"/>
      <c r="T63" s="145"/>
    </row>
    <row r="64" spans="1:20" ht="16.5" thickBot="1">
      <c r="A64" s="153">
        <v>13</v>
      </c>
      <c r="B64" s="153">
        <v>1</v>
      </c>
      <c r="C64" s="153" t="s">
        <v>59</v>
      </c>
      <c r="D64" s="155" t="s">
        <v>203</v>
      </c>
      <c r="E64" s="156"/>
      <c r="F64" s="56" t="s">
        <v>207</v>
      </c>
      <c r="G64" s="133">
        <v>80</v>
      </c>
      <c r="H64" s="134"/>
      <c r="I64" s="137">
        <v>77</v>
      </c>
      <c r="J64" s="138"/>
      <c r="K64" s="150" t="e">
        <f>Tabele!D44</f>
        <v>#DIV/0!</v>
      </c>
      <c r="L64" s="145"/>
      <c r="M64" s="150" t="e">
        <f>Tabele!E44</f>
        <v>#DIV/0!</v>
      </c>
      <c r="N64" s="145"/>
      <c r="O64" s="150" t="e">
        <f>Tabele!F44</f>
        <v>#DIV/0!</v>
      </c>
      <c r="P64" s="145"/>
      <c r="Q64" s="150" t="e">
        <f>Tabele!G44</f>
        <v>#DIV/0!</v>
      </c>
      <c r="R64" s="145"/>
      <c r="S64" s="150" t="e">
        <f>Tabele!H44</f>
        <v>#DIV/0!</v>
      </c>
      <c r="T64" s="145"/>
    </row>
    <row r="65" spans="1:20" ht="32.25" thickBot="1">
      <c r="A65" s="154"/>
      <c r="B65" s="154"/>
      <c r="C65" s="154"/>
      <c r="D65" s="151" t="s">
        <v>204</v>
      </c>
      <c r="E65" s="152"/>
      <c r="F65" s="56" t="s">
        <v>208</v>
      </c>
      <c r="G65" s="168"/>
      <c r="H65" s="169"/>
      <c r="I65" s="139"/>
      <c r="J65" s="140"/>
      <c r="K65" s="145"/>
      <c r="L65" s="145"/>
      <c r="M65" s="145"/>
      <c r="N65" s="145"/>
      <c r="O65" s="145"/>
      <c r="P65" s="145"/>
      <c r="Q65" s="145"/>
      <c r="R65" s="145"/>
      <c r="S65" s="145"/>
      <c r="T65" s="145"/>
    </row>
    <row r="66" spans="1:20" ht="50.25" customHeight="1" thickBot="1">
      <c r="A66" s="157"/>
      <c r="B66" s="157"/>
      <c r="C66" s="157"/>
      <c r="D66" s="158" t="s">
        <v>235</v>
      </c>
      <c r="E66" s="159"/>
      <c r="F66" s="52"/>
      <c r="G66" s="166"/>
      <c r="H66" s="167"/>
      <c r="I66" s="141"/>
      <c r="J66" s="142"/>
      <c r="K66" s="145"/>
      <c r="L66" s="145"/>
      <c r="M66" s="145"/>
      <c r="N66" s="145"/>
      <c r="O66" s="145"/>
      <c r="P66" s="145"/>
      <c r="Q66" s="145"/>
      <c r="R66" s="145"/>
      <c r="S66" s="145"/>
      <c r="T66" s="145"/>
    </row>
    <row r="67" spans="1:20" ht="16.5" thickBot="1">
      <c r="A67" s="153">
        <v>14</v>
      </c>
      <c r="B67" s="153">
        <v>1</v>
      </c>
      <c r="C67" s="153" t="s">
        <v>56</v>
      </c>
      <c r="D67" s="155" t="s">
        <v>212</v>
      </c>
      <c r="E67" s="156"/>
      <c r="F67" s="56" t="s">
        <v>214</v>
      </c>
      <c r="G67" s="133">
        <v>81</v>
      </c>
      <c r="H67" s="134"/>
      <c r="I67" s="137">
        <v>79</v>
      </c>
      <c r="J67" s="138"/>
      <c r="K67" s="150" t="e">
        <f>Tabele!D45</f>
        <v>#DIV/0!</v>
      </c>
      <c r="L67" s="145"/>
      <c r="M67" s="150" t="e">
        <f>Tabele!E45</f>
        <v>#DIV/0!</v>
      </c>
      <c r="N67" s="145"/>
      <c r="O67" s="150" t="e">
        <f>Tabele!F45</f>
        <v>#DIV/0!</v>
      </c>
      <c r="P67" s="145"/>
      <c r="Q67" s="150" t="e">
        <f>Tabele!G45</f>
        <v>#DIV/0!</v>
      </c>
      <c r="R67" s="145"/>
      <c r="S67" s="150" t="e">
        <f>Tabele!H45</f>
        <v>#DIV/0!</v>
      </c>
      <c r="T67" s="145"/>
    </row>
    <row r="68" spans="1:20" ht="32.25" thickBot="1">
      <c r="A68" s="157"/>
      <c r="B68" s="157"/>
      <c r="C68" s="157"/>
      <c r="D68" s="158" t="s">
        <v>213</v>
      </c>
      <c r="E68" s="159"/>
      <c r="F68" s="57" t="s">
        <v>237</v>
      </c>
      <c r="G68" s="166"/>
      <c r="H68" s="167"/>
      <c r="I68" s="141"/>
      <c r="J68" s="142"/>
      <c r="K68" s="145"/>
      <c r="L68" s="145"/>
      <c r="M68" s="145"/>
      <c r="N68" s="145"/>
      <c r="O68" s="145"/>
      <c r="P68" s="145"/>
      <c r="Q68" s="145"/>
      <c r="R68" s="145"/>
      <c r="S68" s="145"/>
      <c r="T68" s="145"/>
    </row>
    <row r="69" spans="1:20" ht="16.5" thickBot="1">
      <c r="A69" s="153">
        <v>15</v>
      </c>
      <c r="B69" s="153">
        <v>1</v>
      </c>
      <c r="C69" s="153" t="s">
        <v>65</v>
      </c>
      <c r="D69" s="155" t="s">
        <v>203</v>
      </c>
      <c r="E69" s="156"/>
      <c r="F69" s="56" t="s">
        <v>207</v>
      </c>
      <c r="G69" s="133">
        <v>48</v>
      </c>
      <c r="H69" s="134"/>
      <c r="I69" s="137">
        <v>40</v>
      </c>
      <c r="J69" s="138"/>
      <c r="K69" s="150" t="e">
        <f>Tabele!D46</f>
        <v>#DIV/0!</v>
      </c>
      <c r="L69" s="145"/>
      <c r="M69" s="150" t="e">
        <f>Tabele!E46</f>
        <v>#DIV/0!</v>
      </c>
      <c r="N69" s="145"/>
      <c r="O69" s="150" t="e">
        <f>Tabele!F46</f>
        <v>#DIV/0!</v>
      </c>
      <c r="P69" s="145"/>
      <c r="Q69" s="150" t="e">
        <f>Tabele!G46</f>
        <v>#DIV/0!</v>
      </c>
      <c r="R69" s="145"/>
      <c r="S69" s="150" t="e">
        <f>Tabele!H46</f>
        <v>#DIV/0!</v>
      </c>
      <c r="T69" s="145"/>
    </row>
    <row r="70" spans="1:20" ht="32.25" thickBot="1">
      <c r="A70" s="154"/>
      <c r="B70" s="154"/>
      <c r="C70" s="154"/>
      <c r="D70" s="151" t="s">
        <v>204</v>
      </c>
      <c r="E70" s="152"/>
      <c r="F70" s="56" t="s">
        <v>208</v>
      </c>
      <c r="G70" s="168"/>
      <c r="H70" s="169"/>
      <c r="I70" s="139"/>
      <c r="J70" s="140"/>
      <c r="K70" s="145"/>
      <c r="L70" s="145"/>
      <c r="M70" s="145"/>
      <c r="N70" s="145"/>
      <c r="O70" s="145"/>
      <c r="P70" s="145"/>
      <c r="Q70" s="145"/>
      <c r="R70" s="145"/>
      <c r="S70" s="145"/>
      <c r="T70" s="145"/>
    </row>
    <row r="71" spans="1:20" ht="50.25" customHeight="1" thickBot="1">
      <c r="A71" s="154"/>
      <c r="B71" s="154"/>
      <c r="C71" s="154"/>
      <c r="D71" s="151" t="s">
        <v>235</v>
      </c>
      <c r="E71" s="152"/>
      <c r="F71" s="56" t="s">
        <v>222</v>
      </c>
      <c r="G71" s="168"/>
      <c r="H71" s="169"/>
      <c r="I71" s="139"/>
      <c r="J71" s="140"/>
      <c r="K71" s="145"/>
      <c r="L71" s="145"/>
      <c r="M71" s="145"/>
      <c r="N71" s="145"/>
      <c r="O71" s="145"/>
      <c r="P71" s="145"/>
      <c r="Q71" s="145"/>
      <c r="R71" s="145"/>
      <c r="S71" s="145"/>
      <c r="T71" s="145"/>
    </row>
    <row r="72" spans="1:20" ht="32.25" thickBot="1">
      <c r="A72" s="154"/>
      <c r="B72" s="154"/>
      <c r="C72" s="154"/>
      <c r="D72" s="151" t="s">
        <v>220</v>
      </c>
      <c r="E72" s="152"/>
      <c r="F72" s="56" t="s">
        <v>238</v>
      </c>
      <c r="G72" s="168"/>
      <c r="H72" s="169"/>
      <c r="I72" s="139"/>
      <c r="J72" s="140"/>
      <c r="K72" s="145"/>
      <c r="L72" s="145"/>
      <c r="M72" s="145"/>
      <c r="N72" s="145"/>
      <c r="O72" s="145"/>
      <c r="P72" s="145"/>
      <c r="Q72" s="145"/>
      <c r="R72" s="145"/>
      <c r="S72" s="145"/>
      <c r="T72" s="145"/>
    </row>
    <row r="73" spans="1:20" ht="32.25" thickBot="1">
      <c r="A73" s="157"/>
      <c r="B73" s="157"/>
      <c r="C73" s="157"/>
      <c r="D73" s="158" t="s">
        <v>221</v>
      </c>
      <c r="E73" s="159"/>
      <c r="F73" s="57" t="s">
        <v>239</v>
      </c>
      <c r="G73" s="166"/>
      <c r="H73" s="167"/>
      <c r="I73" s="141"/>
      <c r="J73" s="142"/>
      <c r="K73" s="145"/>
      <c r="L73" s="145"/>
      <c r="M73" s="145"/>
      <c r="N73" s="145"/>
      <c r="O73" s="145"/>
      <c r="P73" s="145"/>
      <c r="Q73" s="145"/>
      <c r="R73" s="145"/>
      <c r="S73" s="145"/>
      <c r="T73" s="145"/>
    </row>
    <row r="74" spans="1:20" ht="16.5" thickBot="1">
      <c r="A74" s="153">
        <v>16</v>
      </c>
      <c r="B74" s="153">
        <v>2</v>
      </c>
      <c r="C74" s="153" t="s">
        <v>65</v>
      </c>
      <c r="D74" s="155" t="s">
        <v>203</v>
      </c>
      <c r="E74" s="156"/>
      <c r="F74" s="56" t="s">
        <v>209</v>
      </c>
      <c r="G74" s="133">
        <v>83</v>
      </c>
      <c r="H74" s="134"/>
      <c r="I74" s="137">
        <v>81</v>
      </c>
      <c r="J74" s="138"/>
      <c r="K74" s="150" t="e">
        <f>Tabele!D47</f>
        <v>#DIV/0!</v>
      </c>
      <c r="L74" s="145"/>
      <c r="M74" s="150" t="e">
        <f>Tabele!E47</f>
        <v>#DIV/0!</v>
      </c>
      <c r="N74" s="145"/>
      <c r="O74" s="150" t="e">
        <f>Tabele!F47</f>
        <v>#DIV/0!</v>
      </c>
      <c r="P74" s="145"/>
      <c r="Q74" s="150" t="e">
        <f>Tabele!G47</f>
        <v>#DIV/0!</v>
      </c>
      <c r="R74" s="145"/>
      <c r="S74" s="150" t="e">
        <f>Tabele!H47</f>
        <v>#DIV/0!</v>
      </c>
      <c r="T74" s="145"/>
    </row>
    <row r="75" spans="1:20" ht="16.5" thickBot="1">
      <c r="A75" s="154"/>
      <c r="B75" s="154"/>
      <c r="C75" s="154"/>
      <c r="D75" s="151" t="s">
        <v>204</v>
      </c>
      <c r="E75" s="152"/>
      <c r="F75" s="56" t="s">
        <v>241</v>
      </c>
      <c r="G75" s="168"/>
      <c r="H75" s="169"/>
      <c r="I75" s="139"/>
      <c r="J75" s="140"/>
      <c r="K75" s="145"/>
      <c r="L75" s="145"/>
      <c r="M75" s="145"/>
      <c r="N75" s="145"/>
      <c r="O75" s="145"/>
      <c r="P75" s="145"/>
      <c r="Q75" s="145"/>
      <c r="R75" s="145"/>
      <c r="S75" s="145"/>
      <c r="T75" s="145"/>
    </row>
    <row r="76" spans="1:20" ht="50.25" customHeight="1" thickBot="1">
      <c r="A76" s="154"/>
      <c r="B76" s="154"/>
      <c r="C76" s="154"/>
      <c r="D76" s="151" t="s">
        <v>205</v>
      </c>
      <c r="E76" s="152"/>
      <c r="F76" s="58" t="s">
        <v>242</v>
      </c>
      <c r="G76" s="168"/>
      <c r="H76" s="169"/>
      <c r="I76" s="139"/>
      <c r="J76" s="140"/>
      <c r="K76" s="145"/>
      <c r="L76" s="145"/>
      <c r="M76" s="145"/>
      <c r="N76" s="145"/>
      <c r="O76" s="145"/>
      <c r="P76" s="145"/>
      <c r="Q76" s="145"/>
      <c r="R76" s="145"/>
      <c r="S76" s="145"/>
      <c r="T76" s="145"/>
    </row>
    <row r="77" spans="1:20" ht="33.75" customHeight="1" thickBot="1">
      <c r="A77" s="157"/>
      <c r="B77" s="157"/>
      <c r="C77" s="157"/>
      <c r="D77" s="158" t="s">
        <v>240</v>
      </c>
      <c r="E77" s="159"/>
      <c r="F77" s="52"/>
      <c r="G77" s="166"/>
      <c r="H77" s="167"/>
      <c r="I77" s="141"/>
      <c r="J77" s="142"/>
      <c r="K77" s="145"/>
      <c r="L77" s="145"/>
      <c r="M77" s="145"/>
      <c r="N77" s="145"/>
      <c r="O77" s="145"/>
      <c r="P77" s="145"/>
      <c r="Q77" s="145"/>
      <c r="R77" s="145"/>
      <c r="S77" s="145"/>
      <c r="T77" s="145"/>
    </row>
    <row r="78" spans="1:20" ht="19.5" customHeight="1" thickBot="1">
      <c r="A78" s="153">
        <v>17</v>
      </c>
      <c r="B78" s="153">
        <v>1</v>
      </c>
      <c r="C78" s="153" t="s">
        <v>53</v>
      </c>
      <c r="D78" s="155" t="s">
        <v>212</v>
      </c>
      <c r="E78" s="156"/>
      <c r="F78" s="170" t="s">
        <v>243</v>
      </c>
      <c r="G78" s="133">
        <v>74</v>
      </c>
      <c r="H78" s="134"/>
      <c r="I78" s="137">
        <v>72</v>
      </c>
      <c r="J78" s="138"/>
      <c r="K78" s="150" t="e">
        <f>Tabele!D48</f>
        <v>#DIV/0!</v>
      </c>
      <c r="L78" s="145"/>
      <c r="M78" s="150" t="e">
        <f>Tabele!E48</f>
        <v>#DIV/0!</v>
      </c>
      <c r="N78" s="145"/>
      <c r="O78" s="150" t="e">
        <f>Tabele!F48</f>
        <v>#DIV/0!</v>
      </c>
      <c r="P78" s="145"/>
      <c r="Q78" s="150" t="e">
        <f>Tabele!G48</f>
        <v>#DIV/0!</v>
      </c>
      <c r="R78" s="145"/>
      <c r="S78" s="150" t="e">
        <f>Tabele!H48</f>
        <v>#DIV/0!</v>
      </c>
      <c r="T78" s="145"/>
    </row>
    <row r="79" spans="1:20" ht="51.75" customHeight="1" thickBot="1">
      <c r="A79" s="157"/>
      <c r="B79" s="157"/>
      <c r="C79" s="157"/>
      <c r="D79" s="158" t="s">
        <v>213</v>
      </c>
      <c r="E79" s="159"/>
      <c r="F79" s="171"/>
      <c r="G79" s="166"/>
      <c r="H79" s="167"/>
      <c r="I79" s="141"/>
      <c r="J79" s="142"/>
      <c r="K79" s="145"/>
      <c r="L79" s="145"/>
      <c r="M79" s="145"/>
      <c r="N79" s="145"/>
      <c r="O79" s="145"/>
      <c r="P79" s="145"/>
      <c r="Q79" s="145"/>
      <c r="R79" s="145"/>
      <c r="S79" s="145"/>
      <c r="T79" s="145"/>
    </row>
    <row r="80" spans="1:20" ht="16.5" thickBot="1">
      <c r="A80" s="153">
        <v>18</v>
      </c>
      <c r="B80" s="153">
        <v>1</v>
      </c>
      <c r="C80" s="153" t="s">
        <v>56</v>
      </c>
      <c r="D80" s="155" t="s">
        <v>203</v>
      </c>
      <c r="E80" s="156"/>
      <c r="F80" s="56" t="s">
        <v>222</v>
      </c>
      <c r="G80" s="133">
        <v>55</v>
      </c>
      <c r="H80" s="134"/>
      <c r="I80" s="137">
        <v>53</v>
      </c>
      <c r="J80" s="138"/>
      <c r="K80" s="150" t="e">
        <f>Tabele!D49</f>
        <v>#DIV/0!</v>
      </c>
      <c r="L80" s="145"/>
      <c r="M80" s="150" t="e">
        <f>Tabele!E49</f>
        <v>#DIV/0!</v>
      </c>
      <c r="N80" s="145"/>
      <c r="O80" s="150" t="e">
        <f>Tabele!F49</f>
        <v>#DIV/0!</v>
      </c>
      <c r="P80" s="145"/>
      <c r="Q80" s="150" t="e">
        <f>Tabele!G49</f>
        <v>#DIV/0!</v>
      </c>
      <c r="R80" s="145"/>
      <c r="S80" s="150" t="e">
        <f>Tabele!H49</f>
        <v>#DIV/0!</v>
      </c>
      <c r="T80" s="145"/>
    </row>
    <row r="81" spans="1:20" ht="48" thickBot="1">
      <c r="A81" s="154"/>
      <c r="B81" s="154"/>
      <c r="C81" s="154"/>
      <c r="D81" s="151" t="s">
        <v>220</v>
      </c>
      <c r="E81" s="152"/>
      <c r="F81" s="56" t="s">
        <v>245</v>
      </c>
      <c r="G81" s="168"/>
      <c r="H81" s="169"/>
      <c r="I81" s="139"/>
      <c r="J81" s="140"/>
      <c r="K81" s="145"/>
      <c r="L81" s="145"/>
      <c r="M81" s="145"/>
      <c r="N81" s="145"/>
      <c r="O81" s="145"/>
      <c r="P81" s="145"/>
      <c r="Q81" s="145"/>
      <c r="R81" s="145"/>
      <c r="S81" s="145"/>
      <c r="T81" s="145"/>
    </row>
    <row r="82" spans="1:20" ht="31.5" customHeight="1" thickBot="1">
      <c r="A82" s="157"/>
      <c r="B82" s="157"/>
      <c r="C82" s="157"/>
      <c r="D82" s="158" t="s">
        <v>244</v>
      </c>
      <c r="E82" s="159"/>
      <c r="F82" s="52"/>
      <c r="G82" s="166"/>
      <c r="H82" s="167"/>
      <c r="I82" s="141"/>
      <c r="J82" s="142"/>
      <c r="K82" s="145"/>
      <c r="L82" s="145"/>
      <c r="M82" s="145"/>
      <c r="N82" s="145"/>
      <c r="O82" s="145"/>
      <c r="P82" s="145"/>
      <c r="Q82" s="145"/>
      <c r="R82" s="145"/>
      <c r="S82" s="145"/>
      <c r="T82" s="145"/>
    </row>
    <row r="83" spans="1:20" ht="16.5" thickBot="1">
      <c r="A83" s="153">
        <v>19</v>
      </c>
      <c r="B83" s="153">
        <v>1</v>
      </c>
      <c r="C83" s="153" t="s">
        <v>62</v>
      </c>
      <c r="D83" s="155" t="s">
        <v>203</v>
      </c>
      <c r="E83" s="156"/>
      <c r="F83" s="56" t="s">
        <v>248</v>
      </c>
      <c r="G83" s="133">
        <v>56</v>
      </c>
      <c r="H83" s="134"/>
      <c r="I83" s="137">
        <v>52</v>
      </c>
      <c r="J83" s="138"/>
      <c r="K83" s="150" t="e">
        <f>Tabele!D50</f>
        <v>#DIV/0!</v>
      </c>
      <c r="L83" s="145"/>
      <c r="M83" s="150" t="e">
        <f>Tabele!E50</f>
        <v>#DIV/0!</v>
      </c>
      <c r="N83" s="145"/>
      <c r="O83" s="150" t="e">
        <f>Tabele!F50</f>
        <v>#DIV/0!</v>
      </c>
      <c r="P83" s="145"/>
      <c r="Q83" s="150" t="e">
        <f>Tabele!G50</f>
        <v>#DIV/0!</v>
      </c>
      <c r="R83" s="145"/>
      <c r="S83" s="150" t="e">
        <f>Tabele!H50</f>
        <v>#DIV/0!</v>
      </c>
      <c r="T83" s="145"/>
    </row>
    <row r="84" spans="1:20" ht="32.25" thickBot="1">
      <c r="A84" s="154"/>
      <c r="B84" s="154"/>
      <c r="C84" s="154"/>
      <c r="D84" s="151" t="s">
        <v>246</v>
      </c>
      <c r="E84" s="152"/>
      <c r="F84" s="56" t="s">
        <v>249</v>
      </c>
      <c r="G84" s="168"/>
      <c r="H84" s="169"/>
      <c r="I84" s="139"/>
      <c r="J84" s="140"/>
      <c r="K84" s="145"/>
      <c r="L84" s="145"/>
      <c r="M84" s="145"/>
      <c r="N84" s="145"/>
      <c r="O84" s="145"/>
      <c r="P84" s="145"/>
      <c r="Q84" s="145"/>
      <c r="R84" s="145"/>
      <c r="S84" s="145"/>
      <c r="T84" s="145"/>
    </row>
    <row r="85" spans="1:20" ht="64.5" customHeight="1" thickBot="1">
      <c r="A85" s="157"/>
      <c r="B85" s="157"/>
      <c r="C85" s="157"/>
      <c r="D85" s="158" t="s">
        <v>247</v>
      </c>
      <c r="E85" s="159"/>
      <c r="F85" s="52"/>
      <c r="G85" s="166"/>
      <c r="H85" s="167"/>
      <c r="I85" s="141"/>
      <c r="J85" s="142"/>
      <c r="K85" s="145"/>
      <c r="L85" s="145"/>
      <c r="M85" s="145"/>
      <c r="N85" s="145"/>
      <c r="O85" s="145"/>
      <c r="P85" s="145"/>
      <c r="Q85" s="145"/>
      <c r="R85" s="145"/>
      <c r="S85" s="145"/>
      <c r="T85" s="145"/>
    </row>
    <row r="86" spans="1:20" ht="16.5" thickBot="1">
      <c r="A86" s="153">
        <v>20</v>
      </c>
      <c r="B86" s="153">
        <v>1</v>
      </c>
      <c r="C86" s="153" t="s">
        <v>53</v>
      </c>
      <c r="D86" s="155" t="s">
        <v>203</v>
      </c>
      <c r="E86" s="156"/>
      <c r="F86" s="56" t="s">
        <v>248</v>
      </c>
      <c r="G86" s="133">
        <v>73</v>
      </c>
      <c r="H86" s="134"/>
      <c r="I86" s="137">
        <v>72</v>
      </c>
      <c r="J86" s="138"/>
      <c r="K86" s="150" t="e">
        <f>Tabele!D51</f>
        <v>#DIV/0!</v>
      </c>
      <c r="L86" s="145"/>
      <c r="M86" s="150" t="e">
        <f>Tabele!E51</f>
        <v>#DIV/0!</v>
      </c>
      <c r="N86" s="145"/>
      <c r="O86" s="150" t="e">
        <f>Tabele!F51</f>
        <v>#DIV/0!</v>
      </c>
      <c r="P86" s="145"/>
      <c r="Q86" s="150" t="e">
        <f>Tabele!G51</f>
        <v>#DIV/0!</v>
      </c>
      <c r="R86" s="145"/>
      <c r="S86" s="150" t="e">
        <f>Tabele!H51</f>
        <v>#DIV/0!</v>
      </c>
      <c r="T86" s="145"/>
    </row>
    <row r="87" spans="1:20" ht="48" thickBot="1">
      <c r="A87" s="154"/>
      <c r="B87" s="154"/>
      <c r="C87" s="154"/>
      <c r="D87" s="151" t="s">
        <v>246</v>
      </c>
      <c r="E87" s="152"/>
      <c r="F87" s="56" t="s">
        <v>251</v>
      </c>
      <c r="G87" s="168"/>
      <c r="H87" s="169"/>
      <c r="I87" s="139"/>
      <c r="J87" s="140"/>
      <c r="K87" s="145"/>
      <c r="L87" s="145"/>
      <c r="M87" s="145"/>
      <c r="N87" s="145"/>
      <c r="O87" s="145"/>
      <c r="P87" s="145"/>
      <c r="Q87" s="145"/>
      <c r="R87" s="145"/>
      <c r="S87" s="145"/>
      <c r="T87" s="145"/>
    </row>
    <row r="88" spans="1:20" ht="84" customHeight="1" thickBot="1">
      <c r="A88" s="157"/>
      <c r="B88" s="157"/>
      <c r="C88" s="157"/>
      <c r="D88" s="158" t="s">
        <v>250</v>
      </c>
      <c r="E88" s="159"/>
      <c r="F88" s="52"/>
      <c r="G88" s="166"/>
      <c r="H88" s="167"/>
      <c r="I88" s="141"/>
      <c r="J88" s="142"/>
      <c r="K88" s="145"/>
      <c r="L88" s="145"/>
      <c r="M88" s="145"/>
      <c r="N88" s="145"/>
      <c r="O88" s="145"/>
      <c r="P88" s="145"/>
      <c r="Q88" s="145"/>
      <c r="R88" s="145"/>
      <c r="S88" s="145"/>
      <c r="T88" s="145"/>
    </row>
    <row r="89" spans="1:20" ht="16.5" thickBot="1">
      <c r="A89" s="153">
        <v>21</v>
      </c>
      <c r="B89" s="153">
        <v>2</v>
      </c>
      <c r="C89" s="153" t="s">
        <v>65</v>
      </c>
      <c r="D89" s="155" t="s">
        <v>212</v>
      </c>
      <c r="E89" s="156"/>
      <c r="F89" s="56" t="s">
        <v>214</v>
      </c>
      <c r="G89" s="133">
        <v>58</v>
      </c>
      <c r="H89" s="134"/>
      <c r="I89" s="137">
        <v>47</v>
      </c>
      <c r="J89" s="138"/>
      <c r="K89" s="150" t="e">
        <f>Tabele!D52</f>
        <v>#DIV/0!</v>
      </c>
      <c r="L89" s="145"/>
      <c r="M89" s="150" t="e">
        <f>Tabele!E52</f>
        <v>#DIV/0!</v>
      </c>
      <c r="N89" s="145"/>
      <c r="O89" s="150" t="e">
        <f>Tabele!F52</f>
        <v>#DIV/0!</v>
      </c>
      <c r="P89" s="145"/>
      <c r="Q89" s="150" t="e">
        <f>Tabele!G52</f>
        <v>#DIV/0!</v>
      </c>
      <c r="R89" s="145"/>
      <c r="S89" s="150" t="e">
        <f>Tabele!H52</f>
        <v>#DIV/0!</v>
      </c>
      <c r="T89" s="145"/>
    </row>
    <row r="90" spans="1:20" ht="32.25" thickBot="1">
      <c r="A90" s="154"/>
      <c r="B90" s="154"/>
      <c r="C90" s="154"/>
      <c r="D90" s="151" t="s">
        <v>213</v>
      </c>
      <c r="E90" s="152"/>
      <c r="F90" s="56" t="s">
        <v>252</v>
      </c>
      <c r="G90" s="168"/>
      <c r="H90" s="169"/>
      <c r="I90" s="139"/>
      <c r="J90" s="140"/>
      <c r="K90" s="145"/>
      <c r="L90" s="145"/>
      <c r="M90" s="145"/>
      <c r="N90" s="145"/>
      <c r="O90" s="145"/>
      <c r="P90" s="145"/>
      <c r="Q90" s="145"/>
      <c r="R90" s="145"/>
      <c r="S90" s="145"/>
      <c r="T90" s="145"/>
    </row>
    <row r="91" spans="1:20" ht="32.25" thickBot="1">
      <c r="A91" s="154"/>
      <c r="B91" s="154"/>
      <c r="C91" s="154"/>
      <c r="D91" s="151"/>
      <c r="E91" s="152"/>
      <c r="F91" s="56" t="s">
        <v>237</v>
      </c>
      <c r="G91" s="168"/>
      <c r="H91" s="169"/>
      <c r="I91" s="139"/>
      <c r="J91" s="140"/>
      <c r="K91" s="145"/>
      <c r="L91" s="145"/>
      <c r="M91" s="145"/>
      <c r="N91" s="145"/>
      <c r="O91" s="145"/>
      <c r="P91" s="145"/>
      <c r="Q91" s="145"/>
      <c r="R91" s="145"/>
      <c r="S91" s="145"/>
      <c r="T91" s="145"/>
    </row>
    <row r="92" spans="1:20" ht="16.5" thickBot="1">
      <c r="A92" s="154"/>
      <c r="B92" s="154"/>
      <c r="C92" s="154"/>
      <c r="D92" s="164" t="s">
        <v>203</v>
      </c>
      <c r="E92" s="165"/>
      <c r="F92" s="56" t="s">
        <v>222</v>
      </c>
      <c r="G92" s="168"/>
      <c r="H92" s="169"/>
      <c r="I92" s="139"/>
      <c r="J92" s="140"/>
      <c r="K92" s="145"/>
      <c r="L92" s="145"/>
      <c r="M92" s="145"/>
      <c r="N92" s="145"/>
      <c r="O92" s="145"/>
      <c r="P92" s="145"/>
      <c r="Q92" s="145"/>
      <c r="R92" s="145"/>
      <c r="S92" s="145"/>
      <c r="T92" s="145"/>
    </row>
    <row r="93" spans="1:20" ht="32.25" thickBot="1">
      <c r="A93" s="154"/>
      <c r="B93" s="154"/>
      <c r="C93" s="154"/>
      <c r="D93" s="151" t="s">
        <v>220</v>
      </c>
      <c r="E93" s="152"/>
      <c r="F93" s="56" t="s">
        <v>238</v>
      </c>
      <c r="G93" s="168"/>
      <c r="H93" s="169"/>
      <c r="I93" s="139"/>
      <c r="J93" s="140"/>
      <c r="K93" s="145"/>
      <c r="L93" s="145"/>
      <c r="M93" s="145"/>
      <c r="N93" s="145"/>
      <c r="O93" s="145"/>
      <c r="P93" s="145"/>
      <c r="Q93" s="145"/>
      <c r="R93" s="145"/>
      <c r="S93" s="145"/>
      <c r="T93" s="145"/>
    </row>
    <row r="94" spans="1:20" ht="32.25" thickBot="1">
      <c r="A94" s="157"/>
      <c r="B94" s="157"/>
      <c r="C94" s="157"/>
      <c r="D94" s="158" t="s">
        <v>221</v>
      </c>
      <c r="E94" s="159"/>
      <c r="F94" s="57" t="s">
        <v>253</v>
      </c>
      <c r="G94" s="178"/>
      <c r="H94" s="179"/>
      <c r="I94" s="180"/>
      <c r="J94" s="181"/>
      <c r="K94" s="182"/>
      <c r="L94" s="182"/>
      <c r="M94" s="182"/>
      <c r="N94" s="182"/>
      <c r="O94" s="182"/>
      <c r="P94" s="182"/>
      <c r="Q94" s="182"/>
      <c r="R94" s="182"/>
      <c r="S94" s="182"/>
      <c r="T94" s="182"/>
    </row>
    <row r="95" spans="1:20" ht="39.75" customHeight="1" thickTop="1">
      <c r="A95" s="153" t="s">
        <v>72</v>
      </c>
      <c r="B95" s="153">
        <v>2</v>
      </c>
      <c r="C95" s="153" t="s">
        <v>68</v>
      </c>
      <c r="D95" s="172" t="s">
        <v>73</v>
      </c>
      <c r="E95" s="60" t="s">
        <v>212</v>
      </c>
      <c r="F95" s="61" t="s">
        <v>214</v>
      </c>
      <c r="G95" s="175">
        <v>81</v>
      </c>
      <c r="H95" s="204">
        <v>52</v>
      </c>
      <c r="I95" s="177">
        <v>71</v>
      </c>
      <c r="J95" s="207">
        <v>45</v>
      </c>
      <c r="K95" s="186" t="e">
        <f>Tabele!D53</f>
        <v>#DIV/0!</v>
      </c>
      <c r="L95" s="183" t="e">
        <f>Tabele!F63</f>
        <v>#DIV/0!</v>
      </c>
      <c r="M95" s="186" t="e">
        <f>Tabele!E53</f>
        <v>#DIV/0!</v>
      </c>
      <c r="N95" s="183" t="e">
        <f>Tabele!G63</f>
        <v>#DIV/0!</v>
      </c>
      <c r="O95" s="186" t="e">
        <f>Tabele!F53</f>
        <v>#DIV/0!</v>
      </c>
      <c r="P95" s="183" t="e">
        <f>Tabele!H63</f>
        <v>#DIV/0!</v>
      </c>
      <c r="Q95" s="186" t="e">
        <f>Tabele!G53</f>
        <v>#DIV/0!</v>
      </c>
      <c r="R95" s="183" t="e">
        <f>Tabele!I63</f>
        <v>#DIV/0!</v>
      </c>
      <c r="S95" s="186" t="e">
        <f>Tabele!H53</f>
        <v>#DIV/0!</v>
      </c>
      <c r="T95" s="214" t="e">
        <f>Tabele!J63</f>
        <v>#DIV/0!</v>
      </c>
    </row>
    <row r="96" spans="1:20" ht="53.25" customHeight="1">
      <c r="A96" s="154"/>
      <c r="B96" s="154"/>
      <c r="C96" s="154"/>
      <c r="D96" s="173"/>
      <c r="E96" s="56" t="s">
        <v>213</v>
      </c>
      <c r="F96" s="61" t="s">
        <v>257</v>
      </c>
      <c r="G96" s="176"/>
      <c r="H96" s="205"/>
      <c r="I96" s="161"/>
      <c r="J96" s="208"/>
      <c r="K96" s="161"/>
      <c r="L96" s="184"/>
      <c r="M96" s="161"/>
      <c r="N96" s="184"/>
      <c r="O96" s="161"/>
      <c r="P96" s="184"/>
      <c r="Q96" s="161"/>
      <c r="R96" s="184"/>
      <c r="S96" s="161"/>
      <c r="T96" s="215"/>
    </row>
    <row r="97" spans="1:20" ht="39" customHeight="1">
      <c r="A97" s="154"/>
      <c r="B97" s="154"/>
      <c r="C97" s="154"/>
      <c r="D97" s="173"/>
      <c r="E97" s="56"/>
      <c r="F97" s="61" t="s">
        <v>258</v>
      </c>
      <c r="G97" s="176"/>
      <c r="H97" s="205"/>
      <c r="I97" s="161"/>
      <c r="J97" s="208"/>
      <c r="K97" s="161"/>
      <c r="L97" s="184"/>
      <c r="M97" s="161"/>
      <c r="N97" s="184"/>
      <c r="O97" s="161"/>
      <c r="P97" s="184"/>
      <c r="Q97" s="161"/>
      <c r="R97" s="184"/>
      <c r="S97" s="161"/>
      <c r="T97" s="215"/>
    </row>
    <row r="98" spans="1:20" ht="20.25" customHeight="1">
      <c r="A98" s="154"/>
      <c r="B98" s="154"/>
      <c r="C98" s="154"/>
      <c r="D98" s="173"/>
      <c r="E98" s="60" t="s">
        <v>203</v>
      </c>
      <c r="F98" s="61"/>
      <c r="G98" s="176"/>
      <c r="H98" s="205"/>
      <c r="I98" s="161"/>
      <c r="J98" s="208"/>
      <c r="K98" s="161"/>
      <c r="L98" s="184"/>
      <c r="M98" s="161"/>
      <c r="N98" s="184"/>
      <c r="O98" s="161"/>
      <c r="P98" s="184"/>
      <c r="Q98" s="161"/>
      <c r="R98" s="184"/>
      <c r="S98" s="161"/>
      <c r="T98" s="215"/>
    </row>
    <row r="99" spans="1:20" ht="36.75" customHeight="1">
      <c r="A99" s="154"/>
      <c r="B99" s="154"/>
      <c r="C99" s="154"/>
      <c r="D99" s="173"/>
      <c r="E99" s="56" t="s">
        <v>204</v>
      </c>
      <c r="F99" s="61" t="s">
        <v>216</v>
      </c>
      <c r="G99" s="176"/>
      <c r="H99" s="205"/>
      <c r="I99" s="161"/>
      <c r="J99" s="208"/>
      <c r="K99" s="161"/>
      <c r="L99" s="184"/>
      <c r="M99" s="161"/>
      <c r="N99" s="184"/>
      <c r="O99" s="161"/>
      <c r="P99" s="184"/>
      <c r="Q99" s="161"/>
      <c r="R99" s="184"/>
      <c r="S99" s="161"/>
      <c r="T99" s="215"/>
    </row>
    <row r="100" spans="1:20" ht="54.75" customHeight="1">
      <c r="A100" s="154"/>
      <c r="B100" s="154"/>
      <c r="C100" s="154"/>
      <c r="D100" s="173"/>
      <c r="E100" s="56" t="s">
        <v>205</v>
      </c>
      <c r="F100" s="61" t="s">
        <v>259</v>
      </c>
      <c r="G100" s="176"/>
      <c r="H100" s="205"/>
      <c r="I100" s="161"/>
      <c r="J100" s="208"/>
      <c r="K100" s="161"/>
      <c r="L100" s="184"/>
      <c r="M100" s="161"/>
      <c r="N100" s="184"/>
      <c r="O100" s="161"/>
      <c r="P100" s="184"/>
      <c r="Q100" s="161"/>
      <c r="R100" s="184"/>
      <c r="S100" s="161"/>
      <c r="T100" s="215"/>
    </row>
    <row r="101" spans="1:20" ht="84" customHeight="1">
      <c r="A101" s="154"/>
      <c r="B101" s="154"/>
      <c r="C101" s="154"/>
      <c r="D101" s="173"/>
      <c r="E101" s="56" t="s">
        <v>254</v>
      </c>
      <c r="F101" s="61" t="s">
        <v>260</v>
      </c>
      <c r="G101" s="176"/>
      <c r="H101" s="205"/>
      <c r="I101" s="161"/>
      <c r="J101" s="208"/>
      <c r="K101" s="161"/>
      <c r="L101" s="184"/>
      <c r="M101" s="161"/>
      <c r="N101" s="184"/>
      <c r="O101" s="161"/>
      <c r="P101" s="184"/>
      <c r="Q101" s="161"/>
      <c r="R101" s="184"/>
      <c r="S101" s="161"/>
      <c r="T101" s="215"/>
    </row>
    <row r="102" spans="1:20" ht="51.75" customHeight="1">
      <c r="A102" s="154"/>
      <c r="B102" s="154"/>
      <c r="C102" s="154"/>
      <c r="D102" s="173"/>
      <c r="E102" s="56" t="s">
        <v>255</v>
      </c>
      <c r="F102" s="61" t="s">
        <v>261</v>
      </c>
      <c r="G102" s="176"/>
      <c r="H102" s="205"/>
      <c r="I102" s="161"/>
      <c r="J102" s="208"/>
      <c r="K102" s="161"/>
      <c r="L102" s="184"/>
      <c r="M102" s="161"/>
      <c r="N102" s="184"/>
      <c r="O102" s="161"/>
      <c r="P102" s="184"/>
      <c r="Q102" s="161"/>
      <c r="R102" s="184"/>
      <c r="S102" s="161"/>
      <c r="T102" s="215"/>
    </row>
    <row r="103" spans="1:20" ht="53.25" customHeight="1" thickBot="1">
      <c r="A103" s="154"/>
      <c r="B103" s="154"/>
      <c r="C103" s="154"/>
      <c r="D103" s="174"/>
      <c r="E103" s="67" t="s">
        <v>256</v>
      </c>
      <c r="F103" s="68" t="s">
        <v>262</v>
      </c>
      <c r="G103" s="176"/>
      <c r="H103" s="205"/>
      <c r="I103" s="161"/>
      <c r="J103" s="208"/>
      <c r="K103" s="161"/>
      <c r="L103" s="184"/>
      <c r="M103" s="161"/>
      <c r="N103" s="184"/>
      <c r="O103" s="161"/>
      <c r="P103" s="184"/>
      <c r="Q103" s="161"/>
      <c r="R103" s="184"/>
      <c r="S103" s="161"/>
      <c r="T103" s="215"/>
    </row>
    <row r="104" spans="1:20" ht="16.5" thickTop="1">
      <c r="A104" s="153" t="s">
        <v>74</v>
      </c>
      <c r="B104" s="153">
        <v>5</v>
      </c>
      <c r="C104" s="154"/>
      <c r="D104" s="172" t="s">
        <v>75</v>
      </c>
      <c r="E104" s="60" t="s">
        <v>212</v>
      </c>
      <c r="F104" s="61" t="s">
        <v>264</v>
      </c>
      <c r="G104" s="175">
        <v>57</v>
      </c>
      <c r="H104" s="205"/>
      <c r="I104" s="201">
        <v>50</v>
      </c>
      <c r="J104" s="208"/>
      <c r="K104" s="160" t="e">
        <f>Tabele!D54</f>
        <v>#DIV/0!</v>
      </c>
      <c r="L104" s="184"/>
      <c r="M104" s="160" t="e">
        <f>Tabele!E54</f>
        <v>#DIV/0!</v>
      </c>
      <c r="N104" s="184"/>
      <c r="O104" s="160" t="e">
        <f>Tabele!F54</f>
        <v>#DIV/0!</v>
      </c>
      <c r="P104" s="184"/>
      <c r="Q104" s="160" t="e">
        <f>Tabele!G54</f>
        <v>#DIV/0!</v>
      </c>
      <c r="R104" s="184"/>
      <c r="S104" s="160" t="e">
        <f>Tabele!H54</f>
        <v>#DIV/0!</v>
      </c>
      <c r="T104" s="215"/>
    </row>
    <row r="105" spans="1:20" ht="38.25" customHeight="1">
      <c r="A105" s="154"/>
      <c r="B105" s="154"/>
      <c r="C105" s="154"/>
      <c r="D105" s="173"/>
      <c r="E105" s="56" t="s">
        <v>263</v>
      </c>
      <c r="F105" s="61" t="s">
        <v>265</v>
      </c>
      <c r="G105" s="176"/>
      <c r="H105" s="205"/>
      <c r="I105" s="161"/>
      <c r="J105" s="208"/>
      <c r="K105" s="161"/>
      <c r="L105" s="184"/>
      <c r="M105" s="161"/>
      <c r="N105" s="184"/>
      <c r="O105" s="161"/>
      <c r="P105" s="184"/>
      <c r="Q105" s="161"/>
      <c r="R105" s="184"/>
      <c r="S105" s="161"/>
      <c r="T105" s="215"/>
    </row>
    <row r="106" spans="1:20" ht="35.25" customHeight="1">
      <c r="A106" s="154"/>
      <c r="B106" s="154"/>
      <c r="C106" s="154"/>
      <c r="D106" s="173"/>
      <c r="E106" s="59"/>
      <c r="F106" s="61" t="s">
        <v>266</v>
      </c>
      <c r="G106" s="176"/>
      <c r="H106" s="205"/>
      <c r="I106" s="161"/>
      <c r="J106" s="208"/>
      <c r="K106" s="161"/>
      <c r="L106" s="184"/>
      <c r="M106" s="161"/>
      <c r="N106" s="184"/>
      <c r="O106" s="161"/>
      <c r="P106" s="184"/>
      <c r="Q106" s="161"/>
      <c r="R106" s="184"/>
      <c r="S106" s="161"/>
      <c r="T106" s="215"/>
    </row>
    <row r="107" spans="1:20" ht="26.25" customHeight="1">
      <c r="A107" s="154"/>
      <c r="B107" s="154"/>
      <c r="C107" s="154"/>
      <c r="D107" s="173"/>
      <c r="E107" s="59"/>
      <c r="F107" s="61" t="s">
        <v>267</v>
      </c>
      <c r="G107" s="176"/>
      <c r="H107" s="205"/>
      <c r="I107" s="161"/>
      <c r="J107" s="208"/>
      <c r="K107" s="161"/>
      <c r="L107" s="184"/>
      <c r="M107" s="161"/>
      <c r="N107" s="184"/>
      <c r="O107" s="161"/>
      <c r="P107" s="184"/>
      <c r="Q107" s="161"/>
      <c r="R107" s="184"/>
      <c r="S107" s="161"/>
      <c r="T107" s="215"/>
    </row>
    <row r="108" spans="1:20" ht="18.75" customHeight="1">
      <c r="A108" s="154"/>
      <c r="B108" s="154"/>
      <c r="C108" s="154"/>
      <c r="D108" s="173"/>
      <c r="E108" s="59"/>
      <c r="F108" s="61" t="s">
        <v>268</v>
      </c>
      <c r="G108" s="176"/>
      <c r="H108" s="205"/>
      <c r="I108" s="161"/>
      <c r="J108" s="208"/>
      <c r="K108" s="161"/>
      <c r="L108" s="184"/>
      <c r="M108" s="161"/>
      <c r="N108" s="184"/>
      <c r="O108" s="161"/>
      <c r="P108" s="184"/>
      <c r="Q108" s="161"/>
      <c r="R108" s="184"/>
      <c r="S108" s="161"/>
      <c r="T108" s="215"/>
    </row>
    <row r="109" spans="1:20" ht="21.75" customHeight="1">
      <c r="A109" s="154"/>
      <c r="B109" s="154"/>
      <c r="C109" s="154"/>
      <c r="D109" s="173"/>
      <c r="E109" s="59"/>
      <c r="F109" s="61" t="s">
        <v>269</v>
      </c>
      <c r="G109" s="176"/>
      <c r="H109" s="205"/>
      <c r="I109" s="161"/>
      <c r="J109" s="208"/>
      <c r="K109" s="161"/>
      <c r="L109" s="184"/>
      <c r="M109" s="161"/>
      <c r="N109" s="184"/>
      <c r="O109" s="161"/>
      <c r="P109" s="184"/>
      <c r="Q109" s="161"/>
      <c r="R109" s="184"/>
      <c r="S109" s="161"/>
      <c r="T109" s="215"/>
    </row>
    <row r="110" spans="1:20" ht="18.75" customHeight="1">
      <c r="A110" s="154"/>
      <c r="B110" s="154"/>
      <c r="C110" s="154"/>
      <c r="D110" s="173"/>
      <c r="E110" s="59"/>
      <c r="F110" s="61" t="s">
        <v>270</v>
      </c>
      <c r="G110" s="176"/>
      <c r="H110" s="205"/>
      <c r="I110" s="161"/>
      <c r="J110" s="208"/>
      <c r="K110" s="161"/>
      <c r="L110" s="184"/>
      <c r="M110" s="161"/>
      <c r="N110" s="184"/>
      <c r="O110" s="161"/>
      <c r="P110" s="184"/>
      <c r="Q110" s="161"/>
      <c r="R110" s="184"/>
      <c r="S110" s="161"/>
      <c r="T110" s="215"/>
    </row>
    <row r="111" spans="1:20" ht="39" customHeight="1">
      <c r="A111" s="154"/>
      <c r="B111" s="154"/>
      <c r="C111" s="154"/>
      <c r="D111" s="173"/>
      <c r="E111" s="59"/>
      <c r="F111" s="61" t="s">
        <v>271</v>
      </c>
      <c r="G111" s="176"/>
      <c r="H111" s="205"/>
      <c r="I111" s="161"/>
      <c r="J111" s="208"/>
      <c r="K111" s="161"/>
      <c r="L111" s="184"/>
      <c r="M111" s="161"/>
      <c r="N111" s="184"/>
      <c r="O111" s="161"/>
      <c r="P111" s="184"/>
      <c r="Q111" s="161"/>
      <c r="R111" s="184"/>
      <c r="S111" s="161"/>
      <c r="T111" s="215"/>
    </row>
    <row r="112" spans="1:20" ht="51.75" customHeight="1" thickBot="1">
      <c r="A112" s="157"/>
      <c r="B112" s="157"/>
      <c r="C112" s="154"/>
      <c r="D112" s="174"/>
      <c r="E112" s="52"/>
      <c r="F112" s="64" t="s">
        <v>272</v>
      </c>
      <c r="G112" s="200"/>
      <c r="H112" s="205"/>
      <c r="I112" s="163"/>
      <c r="J112" s="208"/>
      <c r="K112" s="163"/>
      <c r="L112" s="184"/>
      <c r="M112" s="163"/>
      <c r="N112" s="184"/>
      <c r="O112" s="163"/>
      <c r="P112" s="184"/>
      <c r="Q112" s="163"/>
      <c r="R112" s="184"/>
      <c r="S112" s="163"/>
      <c r="T112" s="215"/>
    </row>
    <row r="113" spans="1:20" ht="63" customHeight="1">
      <c r="A113" s="153" t="s">
        <v>76</v>
      </c>
      <c r="B113" s="153">
        <v>2</v>
      </c>
      <c r="C113" s="154"/>
      <c r="D113" s="172" t="s">
        <v>77</v>
      </c>
      <c r="E113" s="60" t="s">
        <v>212</v>
      </c>
      <c r="F113" s="61" t="s">
        <v>270</v>
      </c>
      <c r="G113" s="199">
        <v>71</v>
      </c>
      <c r="H113" s="205"/>
      <c r="I113" s="201">
        <v>60</v>
      </c>
      <c r="J113" s="208"/>
      <c r="K113" s="160" t="e">
        <f>Tabele!D55</f>
        <v>#DIV/0!</v>
      </c>
      <c r="L113" s="184"/>
      <c r="M113" s="160" t="e">
        <f>Tabele!E55</f>
        <v>#DIV/0!</v>
      </c>
      <c r="N113" s="184"/>
      <c r="O113" s="160" t="e">
        <f>Tabele!F55</f>
        <v>#DIV/0!</v>
      </c>
      <c r="P113" s="184"/>
      <c r="Q113" s="160" t="e">
        <f>Tabele!G55</f>
        <v>#DIV/0!</v>
      </c>
      <c r="R113" s="184"/>
      <c r="S113" s="160" t="e">
        <f>Tabele!H55</f>
        <v>#DIV/0!</v>
      </c>
      <c r="T113" s="215"/>
    </row>
    <row r="114" spans="1:20" ht="36" customHeight="1">
      <c r="A114" s="154"/>
      <c r="B114" s="154"/>
      <c r="C114" s="154"/>
      <c r="D114" s="173"/>
      <c r="E114" s="56" t="s">
        <v>263</v>
      </c>
      <c r="F114" s="61" t="s">
        <v>271</v>
      </c>
      <c r="G114" s="176"/>
      <c r="H114" s="205"/>
      <c r="I114" s="161"/>
      <c r="J114" s="208"/>
      <c r="K114" s="161"/>
      <c r="L114" s="184"/>
      <c r="M114" s="161"/>
      <c r="N114" s="184"/>
      <c r="O114" s="161"/>
      <c r="P114" s="184"/>
      <c r="Q114" s="161"/>
      <c r="R114" s="184"/>
      <c r="S114" s="161"/>
      <c r="T114" s="215"/>
    </row>
    <row r="115" spans="1:20" ht="53.25" customHeight="1">
      <c r="A115" s="154"/>
      <c r="B115" s="154"/>
      <c r="C115" s="154"/>
      <c r="D115" s="173"/>
      <c r="E115" s="56"/>
      <c r="F115" s="61" t="s">
        <v>272</v>
      </c>
      <c r="G115" s="176"/>
      <c r="H115" s="205"/>
      <c r="I115" s="161"/>
      <c r="J115" s="208"/>
      <c r="K115" s="161"/>
      <c r="L115" s="184"/>
      <c r="M115" s="161"/>
      <c r="N115" s="184"/>
      <c r="O115" s="161"/>
      <c r="P115" s="184"/>
      <c r="Q115" s="161"/>
      <c r="R115" s="184"/>
      <c r="S115" s="161"/>
      <c r="T115" s="215"/>
    </row>
    <row r="116" spans="1:20" ht="21.75" customHeight="1">
      <c r="A116" s="154"/>
      <c r="B116" s="154"/>
      <c r="C116" s="154"/>
      <c r="D116" s="173"/>
      <c r="E116" s="60"/>
      <c r="F116" s="61" t="s">
        <v>216</v>
      </c>
      <c r="G116" s="176"/>
      <c r="H116" s="205"/>
      <c r="I116" s="161"/>
      <c r="J116" s="208"/>
      <c r="K116" s="161"/>
      <c r="L116" s="184"/>
      <c r="M116" s="161"/>
      <c r="N116" s="184"/>
      <c r="O116" s="161"/>
      <c r="P116" s="184"/>
      <c r="Q116" s="161"/>
      <c r="R116" s="184"/>
      <c r="S116" s="161"/>
      <c r="T116" s="215"/>
    </row>
    <row r="117" spans="1:20" ht="21.75" customHeight="1">
      <c r="A117" s="154"/>
      <c r="B117" s="154"/>
      <c r="C117" s="154"/>
      <c r="D117" s="173"/>
      <c r="E117" s="60" t="s">
        <v>203</v>
      </c>
      <c r="F117" s="61" t="s">
        <v>260</v>
      </c>
      <c r="G117" s="176"/>
      <c r="H117" s="205"/>
      <c r="I117" s="161"/>
      <c r="J117" s="208"/>
      <c r="K117" s="161"/>
      <c r="L117" s="184"/>
      <c r="M117" s="161"/>
      <c r="N117" s="184"/>
      <c r="O117" s="161"/>
      <c r="P117" s="184"/>
      <c r="Q117" s="161"/>
      <c r="R117" s="184"/>
      <c r="S117" s="161"/>
      <c r="T117" s="215"/>
    </row>
    <row r="118" spans="1:20" ht="53.25" customHeight="1">
      <c r="A118" s="154"/>
      <c r="B118" s="154"/>
      <c r="C118" s="154"/>
      <c r="D118" s="173"/>
      <c r="E118" s="56" t="s">
        <v>204</v>
      </c>
      <c r="F118" s="61" t="s">
        <v>261</v>
      </c>
      <c r="G118" s="176"/>
      <c r="H118" s="205"/>
      <c r="I118" s="161"/>
      <c r="J118" s="208"/>
      <c r="K118" s="161"/>
      <c r="L118" s="184"/>
      <c r="M118" s="161"/>
      <c r="N118" s="184"/>
      <c r="O118" s="161"/>
      <c r="P118" s="184"/>
      <c r="Q118" s="161"/>
      <c r="R118" s="184"/>
      <c r="S118" s="161"/>
      <c r="T118" s="215"/>
    </row>
    <row r="119" spans="1:20" ht="52.5" customHeight="1">
      <c r="A119" s="154"/>
      <c r="B119" s="154"/>
      <c r="C119" s="154"/>
      <c r="D119" s="173"/>
      <c r="E119" s="56" t="s">
        <v>205</v>
      </c>
      <c r="F119" s="61" t="s">
        <v>262</v>
      </c>
      <c r="G119" s="176"/>
      <c r="H119" s="205"/>
      <c r="I119" s="161"/>
      <c r="J119" s="208"/>
      <c r="K119" s="161"/>
      <c r="L119" s="184"/>
      <c r="M119" s="161"/>
      <c r="N119" s="184"/>
      <c r="O119" s="161"/>
      <c r="P119" s="184"/>
      <c r="Q119" s="161"/>
      <c r="R119" s="184"/>
      <c r="S119" s="161"/>
      <c r="T119" s="215"/>
    </row>
    <row r="120" spans="1:20" ht="34.5" customHeight="1">
      <c r="A120" s="154"/>
      <c r="B120" s="154"/>
      <c r="C120" s="154"/>
      <c r="D120" s="173"/>
      <c r="E120" s="56" t="s">
        <v>254</v>
      </c>
      <c r="F120" s="62"/>
      <c r="G120" s="176"/>
      <c r="H120" s="205"/>
      <c r="I120" s="161"/>
      <c r="J120" s="208"/>
      <c r="K120" s="161"/>
      <c r="L120" s="184"/>
      <c r="M120" s="161"/>
      <c r="N120" s="184"/>
      <c r="O120" s="161"/>
      <c r="P120" s="184"/>
      <c r="Q120" s="161"/>
      <c r="R120" s="184"/>
      <c r="S120" s="161"/>
      <c r="T120" s="215"/>
    </row>
    <row r="121" spans="1:20" ht="34.5" customHeight="1">
      <c r="A121" s="154"/>
      <c r="B121" s="154"/>
      <c r="C121" s="154"/>
      <c r="D121" s="173"/>
      <c r="E121" s="56" t="s">
        <v>255</v>
      </c>
      <c r="F121" s="62"/>
      <c r="G121" s="176"/>
      <c r="H121" s="205"/>
      <c r="I121" s="161"/>
      <c r="J121" s="208"/>
      <c r="K121" s="161"/>
      <c r="L121" s="184"/>
      <c r="M121" s="161"/>
      <c r="N121" s="184"/>
      <c r="O121" s="161"/>
      <c r="P121" s="184"/>
      <c r="Q121" s="161"/>
      <c r="R121" s="184"/>
      <c r="S121" s="161"/>
      <c r="T121" s="215"/>
    </row>
    <row r="122" spans="1:20" ht="52.5" customHeight="1" thickBot="1">
      <c r="A122" s="157"/>
      <c r="B122" s="157"/>
      <c r="C122" s="154"/>
      <c r="D122" s="174"/>
      <c r="E122" s="57" t="s">
        <v>256</v>
      </c>
      <c r="F122" s="63"/>
      <c r="G122" s="200"/>
      <c r="H122" s="205"/>
      <c r="I122" s="163"/>
      <c r="J122" s="208"/>
      <c r="K122" s="163"/>
      <c r="L122" s="184"/>
      <c r="M122" s="163"/>
      <c r="N122" s="184"/>
      <c r="O122" s="163"/>
      <c r="P122" s="184"/>
      <c r="Q122" s="163"/>
      <c r="R122" s="184"/>
      <c r="S122" s="163"/>
      <c r="T122" s="215"/>
    </row>
    <row r="123" spans="1:20" ht="24.75" customHeight="1">
      <c r="A123" s="153" t="s">
        <v>78</v>
      </c>
      <c r="B123" s="153">
        <v>2</v>
      </c>
      <c r="C123" s="154"/>
      <c r="D123" s="172" t="s">
        <v>79</v>
      </c>
      <c r="E123" s="60" t="s">
        <v>212</v>
      </c>
      <c r="F123" s="61" t="s">
        <v>232</v>
      </c>
      <c r="G123" s="199">
        <v>71</v>
      </c>
      <c r="H123" s="205"/>
      <c r="I123" s="201">
        <v>64</v>
      </c>
      <c r="J123" s="208"/>
      <c r="K123" s="160" t="e">
        <f>Tabele!D56</f>
        <v>#DIV/0!</v>
      </c>
      <c r="L123" s="184"/>
      <c r="M123" s="160" t="e">
        <f>Tabele!E56</f>
        <v>#DIV/0!</v>
      </c>
      <c r="N123" s="184"/>
      <c r="O123" s="160" t="e">
        <f>Tabele!F56</f>
        <v>#DIV/0!</v>
      </c>
      <c r="P123" s="184"/>
      <c r="Q123" s="160" t="e">
        <f>Tabele!G56</f>
        <v>#DIV/0!</v>
      </c>
      <c r="R123" s="184"/>
      <c r="S123" s="160" t="e">
        <f>Tabele!H56</f>
        <v>#DIV/0!</v>
      </c>
      <c r="T123" s="215"/>
    </row>
    <row r="124" spans="1:20" ht="54.75" customHeight="1">
      <c r="A124" s="154"/>
      <c r="B124" s="154"/>
      <c r="C124" s="154"/>
      <c r="D124" s="173"/>
      <c r="E124" s="56" t="s">
        <v>220</v>
      </c>
      <c r="F124" s="61" t="s">
        <v>275</v>
      </c>
      <c r="G124" s="176"/>
      <c r="H124" s="205"/>
      <c r="I124" s="161"/>
      <c r="J124" s="208"/>
      <c r="K124" s="161"/>
      <c r="L124" s="184"/>
      <c r="M124" s="161"/>
      <c r="N124" s="184"/>
      <c r="O124" s="161"/>
      <c r="P124" s="184"/>
      <c r="Q124" s="161"/>
      <c r="R124" s="184"/>
      <c r="S124" s="161"/>
      <c r="T124" s="215"/>
    </row>
    <row r="125" spans="1:20" ht="21" customHeight="1">
      <c r="A125" s="154"/>
      <c r="B125" s="154"/>
      <c r="C125" s="154"/>
      <c r="D125" s="173"/>
      <c r="E125" s="60" t="s">
        <v>203</v>
      </c>
      <c r="F125" s="61" t="s">
        <v>222</v>
      </c>
      <c r="G125" s="176"/>
      <c r="H125" s="205"/>
      <c r="I125" s="161"/>
      <c r="J125" s="208"/>
      <c r="K125" s="161"/>
      <c r="L125" s="184"/>
      <c r="M125" s="161"/>
      <c r="N125" s="184"/>
      <c r="O125" s="161"/>
      <c r="P125" s="184"/>
      <c r="Q125" s="161"/>
      <c r="R125" s="184"/>
      <c r="S125" s="161"/>
      <c r="T125" s="215"/>
    </row>
    <row r="126" spans="1:20" ht="21" customHeight="1">
      <c r="A126" s="154"/>
      <c r="B126" s="154"/>
      <c r="C126" s="154"/>
      <c r="D126" s="173"/>
      <c r="E126" s="56" t="s">
        <v>220</v>
      </c>
      <c r="F126" s="61" t="s">
        <v>276</v>
      </c>
      <c r="G126" s="176"/>
      <c r="H126" s="205"/>
      <c r="I126" s="161"/>
      <c r="J126" s="208"/>
      <c r="K126" s="161"/>
      <c r="L126" s="184"/>
      <c r="M126" s="161"/>
      <c r="N126" s="184"/>
      <c r="O126" s="161"/>
      <c r="P126" s="184"/>
      <c r="Q126" s="161"/>
      <c r="R126" s="184"/>
      <c r="S126" s="161"/>
      <c r="T126" s="215"/>
    </row>
    <row r="127" spans="1:20" ht="147" customHeight="1">
      <c r="A127" s="154"/>
      <c r="B127" s="154"/>
      <c r="C127" s="154"/>
      <c r="D127" s="173"/>
      <c r="E127" s="56" t="s">
        <v>273</v>
      </c>
      <c r="F127" s="61" t="s">
        <v>277</v>
      </c>
      <c r="G127" s="176"/>
      <c r="H127" s="205"/>
      <c r="I127" s="161"/>
      <c r="J127" s="208"/>
      <c r="K127" s="161"/>
      <c r="L127" s="184"/>
      <c r="M127" s="161"/>
      <c r="N127" s="184"/>
      <c r="O127" s="161"/>
      <c r="P127" s="184"/>
      <c r="Q127" s="161"/>
      <c r="R127" s="184"/>
      <c r="S127" s="161"/>
      <c r="T127" s="215"/>
    </row>
    <row r="128" spans="1:20" ht="81.75" customHeight="1">
      <c r="A128" s="154"/>
      <c r="B128" s="154"/>
      <c r="C128" s="154"/>
      <c r="D128" s="173"/>
      <c r="E128" s="56" t="s">
        <v>274</v>
      </c>
      <c r="F128" s="61" t="s">
        <v>278</v>
      </c>
      <c r="G128" s="176"/>
      <c r="H128" s="205"/>
      <c r="I128" s="161"/>
      <c r="J128" s="208"/>
      <c r="K128" s="161"/>
      <c r="L128" s="184"/>
      <c r="M128" s="161"/>
      <c r="N128" s="184"/>
      <c r="O128" s="161"/>
      <c r="P128" s="184"/>
      <c r="Q128" s="161"/>
      <c r="R128" s="184"/>
      <c r="S128" s="161"/>
      <c r="T128" s="215"/>
    </row>
    <row r="129" spans="1:20" ht="23.25" customHeight="1">
      <c r="A129" s="154"/>
      <c r="B129" s="154"/>
      <c r="C129" s="154"/>
      <c r="D129" s="173"/>
      <c r="E129" s="59"/>
      <c r="F129" s="61" t="s">
        <v>279</v>
      </c>
      <c r="G129" s="176"/>
      <c r="H129" s="205"/>
      <c r="I129" s="161"/>
      <c r="J129" s="208"/>
      <c r="K129" s="161"/>
      <c r="L129" s="184"/>
      <c r="M129" s="161"/>
      <c r="N129" s="184"/>
      <c r="O129" s="161"/>
      <c r="P129" s="184"/>
      <c r="Q129" s="161"/>
      <c r="R129" s="184"/>
      <c r="S129" s="161"/>
      <c r="T129" s="215"/>
    </row>
    <row r="130" spans="1:20" ht="37.5" customHeight="1">
      <c r="A130" s="154"/>
      <c r="B130" s="154"/>
      <c r="C130" s="154"/>
      <c r="D130" s="173"/>
      <c r="E130" s="59"/>
      <c r="F130" s="61" t="s">
        <v>280</v>
      </c>
      <c r="G130" s="176"/>
      <c r="H130" s="205"/>
      <c r="I130" s="161"/>
      <c r="J130" s="208"/>
      <c r="K130" s="161"/>
      <c r="L130" s="184"/>
      <c r="M130" s="161"/>
      <c r="N130" s="184"/>
      <c r="O130" s="161"/>
      <c r="P130" s="184"/>
      <c r="Q130" s="161"/>
      <c r="R130" s="184"/>
      <c r="S130" s="161"/>
      <c r="T130" s="215"/>
    </row>
    <row r="131" spans="1:20" ht="50.25" customHeight="1">
      <c r="A131" s="154"/>
      <c r="B131" s="154"/>
      <c r="C131" s="154"/>
      <c r="D131" s="173"/>
      <c r="E131" s="59"/>
      <c r="F131" s="61" t="s">
        <v>281</v>
      </c>
      <c r="G131" s="176"/>
      <c r="H131" s="205"/>
      <c r="I131" s="161"/>
      <c r="J131" s="208"/>
      <c r="K131" s="161"/>
      <c r="L131" s="184"/>
      <c r="M131" s="161"/>
      <c r="N131" s="184"/>
      <c r="O131" s="161"/>
      <c r="P131" s="184"/>
      <c r="Q131" s="161"/>
      <c r="R131" s="184"/>
      <c r="S131" s="161"/>
      <c r="T131" s="215"/>
    </row>
    <row r="132" spans="1:20" ht="18.75" customHeight="1">
      <c r="A132" s="154"/>
      <c r="B132" s="154"/>
      <c r="C132" s="154"/>
      <c r="D132" s="173"/>
      <c r="E132" s="59"/>
      <c r="F132" s="61" t="s">
        <v>282</v>
      </c>
      <c r="G132" s="176"/>
      <c r="H132" s="205"/>
      <c r="I132" s="161"/>
      <c r="J132" s="208"/>
      <c r="K132" s="161"/>
      <c r="L132" s="184"/>
      <c r="M132" s="161"/>
      <c r="N132" s="184"/>
      <c r="O132" s="161"/>
      <c r="P132" s="184"/>
      <c r="Q132" s="161"/>
      <c r="R132" s="184"/>
      <c r="S132" s="161"/>
      <c r="T132" s="215"/>
    </row>
    <row r="133" spans="1:20" ht="53.25" customHeight="1" thickBot="1">
      <c r="A133" s="157"/>
      <c r="B133" s="157"/>
      <c r="C133" s="154"/>
      <c r="D133" s="174"/>
      <c r="E133" s="52"/>
      <c r="F133" s="64" t="s">
        <v>283</v>
      </c>
      <c r="G133" s="200"/>
      <c r="H133" s="205"/>
      <c r="I133" s="163"/>
      <c r="J133" s="208"/>
      <c r="K133" s="163"/>
      <c r="L133" s="184"/>
      <c r="M133" s="163"/>
      <c r="N133" s="184"/>
      <c r="O133" s="163"/>
      <c r="P133" s="184"/>
      <c r="Q133" s="163"/>
      <c r="R133" s="184"/>
      <c r="S133" s="163"/>
      <c r="T133" s="215"/>
    </row>
    <row r="134" spans="1:20" ht="54" customHeight="1">
      <c r="A134" s="153" t="s">
        <v>80</v>
      </c>
      <c r="B134" s="153">
        <v>2</v>
      </c>
      <c r="C134" s="154"/>
      <c r="D134" s="172" t="s">
        <v>81</v>
      </c>
      <c r="E134" s="60" t="s">
        <v>203</v>
      </c>
      <c r="F134" s="61" t="s">
        <v>286</v>
      </c>
      <c r="G134" s="199">
        <v>78</v>
      </c>
      <c r="H134" s="205"/>
      <c r="I134" s="201">
        <v>71</v>
      </c>
      <c r="J134" s="208"/>
      <c r="K134" s="160" t="e">
        <f>Tabele!D57</f>
        <v>#DIV/0!</v>
      </c>
      <c r="L134" s="184"/>
      <c r="M134" s="160" t="e">
        <f>Tabele!E57</f>
        <v>#DIV/0!</v>
      </c>
      <c r="N134" s="184"/>
      <c r="O134" s="160" t="e">
        <f>Tabele!F57</f>
        <v>#DIV/0!</v>
      </c>
      <c r="P134" s="184"/>
      <c r="Q134" s="160" t="e">
        <f>Tabele!G57</f>
        <v>#DIV/0!</v>
      </c>
      <c r="R134" s="184"/>
      <c r="S134" s="160" t="e">
        <f>Tabele!H57</f>
        <v>#DIV/0!</v>
      </c>
      <c r="T134" s="215"/>
    </row>
    <row r="135" spans="1:20" ht="23.25" customHeight="1">
      <c r="A135" s="154"/>
      <c r="B135" s="154"/>
      <c r="C135" s="154"/>
      <c r="D135" s="173"/>
      <c r="E135" s="56" t="s">
        <v>246</v>
      </c>
      <c r="G135" s="176"/>
      <c r="H135" s="205"/>
      <c r="I135" s="161"/>
      <c r="J135" s="208"/>
      <c r="K135" s="161"/>
      <c r="L135" s="184"/>
      <c r="M135" s="161"/>
      <c r="N135" s="184"/>
      <c r="O135" s="161"/>
      <c r="P135" s="184"/>
      <c r="Q135" s="161"/>
      <c r="R135" s="184"/>
      <c r="S135" s="161"/>
      <c r="T135" s="215"/>
    </row>
    <row r="136" spans="1:20" ht="100.5" customHeight="1">
      <c r="A136" s="154"/>
      <c r="B136" s="154"/>
      <c r="C136" s="154"/>
      <c r="D136" s="173"/>
      <c r="E136" s="56" t="s">
        <v>284</v>
      </c>
      <c r="G136" s="176"/>
      <c r="H136" s="205"/>
      <c r="I136" s="161"/>
      <c r="J136" s="208"/>
      <c r="K136" s="161"/>
      <c r="L136" s="184"/>
      <c r="M136" s="161"/>
      <c r="N136" s="184"/>
      <c r="O136" s="161"/>
      <c r="P136" s="184"/>
      <c r="Q136" s="161"/>
      <c r="R136" s="184"/>
      <c r="S136" s="161"/>
      <c r="T136" s="215"/>
    </row>
    <row r="137" spans="1:20" ht="20.25" customHeight="1">
      <c r="A137" s="154"/>
      <c r="B137" s="154"/>
      <c r="C137" s="154"/>
      <c r="D137" s="173"/>
      <c r="E137" s="56" t="s">
        <v>220</v>
      </c>
      <c r="F137" s="61" t="s">
        <v>222</v>
      </c>
      <c r="G137" s="176"/>
      <c r="H137" s="205"/>
      <c r="I137" s="161"/>
      <c r="J137" s="208"/>
      <c r="K137" s="161"/>
      <c r="L137" s="184"/>
      <c r="M137" s="161"/>
      <c r="N137" s="184"/>
      <c r="O137" s="161"/>
      <c r="P137" s="184"/>
      <c r="Q137" s="161"/>
      <c r="R137" s="184"/>
      <c r="S137" s="161"/>
      <c r="T137" s="215"/>
    </row>
    <row r="138" spans="1:20" ht="69" customHeight="1" thickBot="1">
      <c r="A138" s="154"/>
      <c r="B138" s="154"/>
      <c r="C138" s="154"/>
      <c r="D138" s="173"/>
      <c r="E138" s="56" t="s">
        <v>273</v>
      </c>
      <c r="F138" s="64" t="s">
        <v>245</v>
      </c>
      <c r="G138" s="176"/>
      <c r="H138" s="205"/>
      <c r="I138" s="161"/>
      <c r="J138" s="208"/>
      <c r="K138" s="161"/>
      <c r="L138" s="184"/>
      <c r="M138" s="161"/>
      <c r="N138" s="184"/>
      <c r="O138" s="161"/>
      <c r="P138" s="184"/>
      <c r="Q138" s="161"/>
      <c r="R138" s="184"/>
      <c r="S138" s="161"/>
      <c r="T138" s="215"/>
    </row>
    <row r="139" spans="1:20" ht="86.25" customHeight="1" thickBot="1">
      <c r="A139" s="154"/>
      <c r="B139" s="154"/>
      <c r="C139" s="154"/>
      <c r="D139" s="173"/>
      <c r="E139" s="67" t="s">
        <v>285</v>
      </c>
      <c r="F139" s="69"/>
      <c r="G139" s="176"/>
      <c r="H139" s="205"/>
      <c r="I139" s="161"/>
      <c r="J139" s="208"/>
      <c r="K139" s="163"/>
      <c r="L139" s="184"/>
      <c r="M139" s="163"/>
      <c r="N139" s="184"/>
      <c r="O139" s="163"/>
      <c r="P139" s="184"/>
      <c r="Q139" s="163"/>
      <c r="R139" s="184"/>
      <c r="S139" s="163"/>
      <c r="T139" s="215"/>
    </row>
    <row r="140" spans="1:20" ht="20.25" customHeight="1">
      <c r="A140" s="153" t="s">
        <v>82</v>
      </c>
      <c r="B140" s="153">
        <v>4</v>
      </c>
      <c r="C140" s="154"/>
      <c r="D140" s="172" t="s">
        <v>83</v>
      </c>
      <c r="E140" s="60" t="s">
        <v>212</v>
      </c>
      <c r="F140" s="61" t="s">
        <v>229</v>
      </c>
      <c r="G140" s="199">
        <v>21</v>
      </c>
      <c r="H140" s="205"/>
      <c r="I140" s="201">
        <v>10</v>
      </c>
      <c r="J140" s="208"/>
      <c r="K140" s="160" t="e">
        <f>Tabele!D58</f>
        <v>#DIV/0!</v>
      </c>
      <c r="L140" s="184"/>
      <c r="M140" s="160" t="e">
        <f>Tabele!E58</f>
        <v>#DIV/0!</v>
      </c>
      <c r="N140" s="184"/>
      <c r="O140" s="160" t="e">
        <f>Tabele!F58</f>
        <v>#DIV/0!</v>
      </c>
      <c r="P140" s="184"/>
      <c r="Q140" s="160" t="e">
        <f>Tabele!G58</f>
        <v>#DIV/0!</v>
      </c>
      <c r="R140" s="184"/>
      <c r="S140" s="160" t="e">
        <f>Tabele!H58</f>
        <v>#DIV/0!</v>
      </c>
      <c r="T140" s="215"/>
    </row>
    <row r="141" spans="1:20" ht="40.5" customHeight="1">
      <c r="A141" s="154"/>
      <c r="B141" s="154"/>
      <c r="C141" s="154"/>
      <c r="D141" s="173"/>
      <c r="E141" s="56" t="s">
        <v>220</v>
      </c>
      <c r="F141" s="61" t="s">
        <v>287</v>
      </c>
      <c r="G141" s="176"/>
      <c r="H141" s="205"/>
      <c r="I141" s="161"/>
      <c r="J141" s="208"/>
      <c r="K141" s="161"/>
      <c r="L141" s="184"/>
      <c r="M141" s="161"/>
      <c r="N141" s="184"/>
      <c r="O141" s="161"/>
      <c r="P141" s="184"/>
      <c r="Q141" s="161"/>
      <c r="R141" s="184"/>
      <c r="S141" s="161"/>
      <c r="T141" s="215"/>
    </row>
    <row r="142" spans="1:20" ht="36" customHeight="1">
      <c r="A142" s="154"/>
      <c r="B142" s="154"/>
      <c r="C142" s="154"/>
      <c r="D142" s="173"/>
      <c r="E142" s="56"/>
      <c r="F142" s="61" t="s">
        <v>288</v>
      </c>
      <c r="G142" s="176"/>
      <c r="H142" s="205"/>
      <c r="I142" s="161"/>
      <c r="J142" s="208"/>
      <c r="K142" s="161"/>
      <c r="L142" s="184"/>
      <c r="M142" s="161"/>
      <c r="N142" s="184"/>
      <c r="O142" s="161"/>
      <c r="P142" s="184"/>
      <c r="Q142" s="161"/>
      <c r="R142" s="184"/>
      <c r="S142" s="161"/>
      <c r="T142" s="215"/>
    </row>
    <row r="143" spans="1:20" ht="56.25" customHeight="1">
      <c r="A143" s="154"/>
      <c r="B143" s="154"/>
      <c r="C143" s="154"/>
      <c r="D143" s="173"/>
      <c r="E143" s="60"/>
      <c r="F143" s="61" t="s">
        <v>286</v>
      </c>
      <c r="G143" s="176"/>
      <c r="H143" s="205"/>
      <c r="I143" s="161"/>
      <c r="J143" s="208"/>
      <c r="K143" s="161"/>
      <c r="L143" s="184"/>
      <c r="M143" s="161"/>
      <c r="N143" s="184"/>
      <c r="O143" s="161"/>
      <c r="P143" s="184"/>
      <c r="Q143" s="161"/>
      <c r="R143" s="184"/>
      <c r="S143" s="161"/>
      <c r="T143" s="215"/>
    </row>
    <row r="144" spans="1:20" ht="21" customHeight="1">
      <c r="A144" s="154"/>
      <c r="B144" s="154"/>
      <c r="C144" s="154"/>
      <c r="D144" s="173"/>
      <c r="E144" s="60" t="s">
        <v>203</v>
      </c>
      <c r="F144" s="61"/>
      <c r="G144" s="176"/>
      <c r="H144" s="205"/>
      <c r="I144" s="161"/>
      <c r="J144" s="208"/>
      <c r="K144" s="161"/>
      <c r="L144" s="184"/>
      <c r="M144" s="161"/>
      <c r="N144" s="184"/>
      <c r="O144" s="161"/>
      <c r="P144" s="184"/>
      <c r="Q144" s="161"/>
      <c r="R144" s="184"/>
      <c r="S144" s="161"/>
      <c r="T144" s="215"/>
    </row>
    <row r="145" spans="1:20" ht="20.25" customHeight="1">
      <c r="A145" s="154"/>
      <c r="B145" s="154"/>
      <c r="C145" s="154"/>
      <c r="D145" s="173"/>
      <c r="E145" s="56" t="s">
        <v>246</v>
      </c>
      <c r="F145" s="62"/>
      <c r="G145" s="176"/>
      <c r="H145" s="205"/>
      <c r="I145" s="161"/>
      <c r="J145" s="208"/>
      <c r="K145" s="161"/>
      <c r="L145" s="184"/>
      <c r="M145" s="161"/>
      <c r="N145" s="184"/>
      <c r="O145" s="161"/>
      <c r="P145" s="184"/>
      <c r="Q145" s="161"/>
      <c r="R145" s="184"/>
      <c r="S145" s="161"/>
      <c r="T145" s="215"/>
    </row>
    <row r="146" spans="1:20" ht="99.75" customHeight="1" thickBot="1">
      <c r="A146" s="157"/>
      <c r="B146" s="157"/>
      <c r="C146" s="154"/>
      <c r="D146" s="174"/>
      <c r="E146" s="57" t="s">
        <v>284</v>
      </c>
      <c r="F146" s="63"/>
      <c r="G146" s="202"/>
      <c r="H146" s="206"/>
      <c r="I146" s="162"/>
      <c r="J146" s="209"/>
      <c r="K146" s="162"/>
      <c r="L146" s="185"/>
      <c r="M146" s="162"/>
      <c r="N146" s="185"/>
      <c r="O146" s="162"/>
      <c r="P146" s="185"/>
      <c r="Q146" s="162"/>
      <c r="R146" s="185"/>
      <c r="S146" s="162"/>
      <c r="T146" s="216"/>
    </row>
    <row r="147" spans="1:20" ht="17.25" thickBot="1" thickTop="1">
      <c r="A147" s="153" t="s">
        <v>84</v>
      </c>
      <c r="B147" s="153">
        <v>2</v>
      </c>
      <c r="C147" s="154"/>
      <c r="D147" s="172" t="s">
        <v>85</v>
      </c>
      <c r="E147" s="60" t="s">
        <v>212</v>
      </c>
      <c r="F147" s="56" t="s">
        <v>229</v>
      </c>
      <c r="G147" s="210">
        <v>35</v>
      </c>
      <c r="H147" s="211"/>
      <c r="I147" s="212">
        <v>31</v>
      </c>
      <c r="J147" s="213"/>
      <c r="K147" s="143" t="e">
        <f>Tabele!D59</f>
        <v>#DIV/0!</v>
      </c>
      <c r="L147" s="144"/>
      <c r="M147" s="143" t="e">
        <f>Tabele!E59</f>
        <v>#DIV/0!</v>
      </c>
      <c r="N147" s="144"/>
      <c r="O147" s="143" t="e">
        <f>Tabele!F59</f>
        <v>#DIV/0!</v>
      </c>
      <c r="P147" s="144"/>
      <c r="Q147" s="143" t="e">
        <f>Tabele!G59</f>
        <v>#DIV/0!</v>
      </c>
      <c r="R147" s="144"/>
      <c r="S147" s="143" t="e">
        <f>Tabele!H59</f>
        <v>#DIV/0!</v>
      </c>
      <c r="T147" s="144"/>
    </row>
    <row r="148" spans="1:20" ht="46.5" customHeight="1" thickBot="1">
      <c r="A148" s="157"/>
      <c r="B148" s="157"/>
      <c r="C148" s="154"/>
      <c r="D148" s="174"/>
      <c r="E148" s="57" t="s">
        <v>220</v>
      </c>
      <c r="F148" s="57" t="s">
        <v>231</v>
      </c>
      <c r="G148" s="166"/>
      <c r="H148" s="167"/>
      <c r="I148" s="141"/>
      <c r="J148" s="142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</row>
    <row r="149" spans="1:20" ht="16.5" thickBot="1">
      <c r="A149" s="153" t="s">
        <v>86</v>
      </c>
      <c r="B149" s="153">
        <v>1</v>
      </c>
      <c r="C149" s="154"/>
      <c r="D149" s="172" t="s">
        <v>87</v>
      </c>
      <c r="E149" s="60" t="s">
        <v>212</v>
      </c>
      <c r="F149" s="56" t="s">
        <v>229</v>
      </c>
      <c r="G149" s="133">
        <v>19</v>
      </c>
      <c r="H149" s="134"/>
      <c r="I149" s="137">
        <v>13</v>
      </c>
      <c r="J149" s="138"/>
      <c r="K149" s="150" t="e">
        <f>Tabele!D60</f>
        <v>#DIV/0!</v>
      </c>
      <c r="L149" s="145"/>
      <c r="M149" s="150" t="e">
        <f>Tabele!E60</f>
        <v>#DIV/0!</v>
      </c>
      <c r="N149" s="145"/>
      <c r="O149" s="150" t="e">
        <f>Tabele!F60</f>
        <v>#DIV/0!</v>
      </c>
      <c r="P149" s="145"/>
      <c r="Q149" s="150" t="e">
        <f>Tabele!G60</f>
        <v>#DIV/0!</v>
      </c>
      <c r="R149" s="145"/>
      <c r="S149" s="150" t="e">
        <f>Tabele!H60</f>
        <v>#DIV/0!</v>
      </c>
      <c r="T149" s="145"/>
    </row>
    <row r="150" spans="1:20" ht="63" customHeight="1" thickBot="1">
      <c r="A150" s="157"/>
      <c r="B150" s="157"/>
      <c r="C150" s="157"/>
      <c r="D150" s="174"/>
      <c r="E150" s="57" t="s">
        <v>220</v>
      </c>
      <c r="F150" s="57" t="s">
        <v>289</v>
      </c>
      <c r="G150" s="166"/>
      <c r="H150" s="167"/>
      <c r="I150" s="141"/>
      <c r="J150" s="142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</row>
  </sheetData>
  <sheetProtection/>
  <mergeCells count="420">
    <mergeCell ref="T95:T146"/>
    <mergeCell ref="O140:O146"/>
    <mergeCell ref="O147:P148"/>
    <mergeCell ref="Q147:R148"/>
    <mergeCell ref="S147:T148"/>
    <mergeCell ref="M149:N150"/>
    <mergeCell ref="O149:P150"/>
    <mergeCell ref="Q149:R150"/>
    <mergeCell ref="S149:T150"/>
    <mergeCell ref="G12:H15"/>
    <mergeCell ref="I12:J15"/>
    <mergeCell ref="G16:H19"/>
    <mergeCell ref="I16:J19"/>
    <mergeCell ref="C95:C150"/>
    <mergeCell ref="H95:H146"/>
    <mergeCell ref="J95:J146"/>
    <mergeCell ref="G147:H148"/>
    <mergeCell ref="I147:J148"/>
    <mergeCell ref="D123:D133"/>
    <mergeCell ref="K140:K146"/>
    <mergeCell ref="K134:K139"/>
    <mergeCell ref="K123:K133"/>
    <mergeCell ref="K113:K122"/>
    <mergeCell ref="K95:K103"/>
    <mergeCell ref="K1:L1"/>
    <mergeCell ref="K49:L50"/>
    <mergeCell ref="K16:L19"/>
    <mergeCell ref="K2:L5"/>
    <mergeCell ref="K86:L88"/>
    <mergeCell ref="K147:L148"/>
    <mergeCell ref="A149:A150"/>
    <mergeCell ref="B149:B150"/>
    <mergeCell ref="D149:D150"/>
    <mergeCell ref="G149:H150"/>
    <mergeCell ref="I149:J150"/>
    <mergeCell ref="K149:L150"/>
    <mergeCell ref="A147:A148"/>
    <mergeCell ref="B147:B148"/>
    <mergeCell ref="D147:D148"/>
    <mergeCell ref="M1:N1"/>
    <mergeCell ref="M2:N5"/>
    <mergeCell ref="M6:N11"/>
    <mergeCell ref="M12:N15"/>
    <mergeCell ref="M16:N19"/>
    <mergeCell ref="A140:A146"/>
    <mergeCell ref="B140:B146"/>
    <mergeCell ref="D140:D146"/>
    <mergeCell ref="G140:G146"/>
    <mergeCell ref="I140:I146"/>
    <mergeCell ref="O1:P1"/>
    <mergeCell ref="O2:P5"/>
    <mergeCell ref="O6:P11"/>
    <mergeCell ref="O12:P15"/>
    <mergeCell ref="O16:P19"/>
    <mergeCell ref="I123:I133"/>
    <mergeCell ref="M22:N28"/>
    <mergeCell ref="O22:P28"/>
    <mergeCell ref="M35:N40"/>
    <mergeCell ref="O35:P40"/>
    <mergeCell ref="A134:A139"/>
    <mergeCell ref="B134:B139"/>
    <mergeCell ref="D134:D139"/>
    <mergeCell ref="G134:G139"/>
    <mergeCell ref="I134:I139"/>
    <mergeCell ref="D113:D122"/>
    <mergeCell ref="G113:G122"/>
    <mergeCell ref="I113:I122"/>
    <mergeCell ref="A123:A133"/>
    <mergeCell ref="B123:B133"/>
    <mergeCell ref="B104:B112"/>
    <mergeCell ref="D104:D112"/>
    <mergeCell ref="G104:G112"/>
    <mergeCell ref="I104:I112"/>
    <mergeCell ref="K104:K112"/>
    <mergeCell ref="A113:A122"/>
    <mergeCell ref="B113:B122"/>
    <mergeCell ref="Q1:R1"/>
    <mergeCell ref="S1:T1"/>
    <mergeCell ref="Q2:R5"/>
    <mergeCell ref="S2:T5"/>
    <mergeCell ref="Q6:R11"/>
    <mergeCell ref="S6:T11"/>
    <mergeCell ref="Q12:R15"/>
    <mergeCell ref="S12:T15"/>
    <mergeCell ref="Q16:R19"/>
    <mergeCell ref="S16:T19"/>
    <mergeCell ref="M20:N21"/>
    <mergeCell ref="O20:P21"/>
    <mergeCell ref="Q20:R21"/>
    <mergeCell ref="S20:T21"/>
    <mergeCell ref="Q22:R28"/>
    <mergeCell ref="S22:T28"/>
    <mergeCell ref="M29:N34"/>
    <mergeCell ref="O29:P34"/>
    <mergeCell ref="Q29:R34"/>
    <mergeCell ref="S29:T34"/>
    <mergeCell ref="Q35:R40"/>
    <mergeCell ref="S35:T40"/>
    <mergeCell ref="M41:N42"/>
    <mergeCell ref="O41:P42"/>
    <mergeCell ref="Q41:R42"/>
    <mergeCell ref="S41:T42"/>
    <mergeCell ref="M43:N48"/>
    <mergeCell ref="O43:P48"/>
    <mergeCell ref="Q43:R48"/>
    <mergeCell ref="S43:T48"/>
    <mergeCell ref="M49:N50"/>
    <mergeCell ref="O49:P50"/>
    <mergeCell ref="Q49:R50"/>
    <mergeCell ref="S49:T50"/>
    <mergeCell ref="M51:N52"/>
    <mergeCell ref="O51:P52"/>
    <mergeCell ref="Q51:R52"/>
    <mergeCell ref="S51:T52"/>
    <mergeCell ref="M53:N58"/>
    <mergeCell ref="O53:P58"/>
    <mergeCell ref="Q53:R58"/>
    <mergeCell ref="S53:T58"/>
    <mergeCell ref="M59:N63"/>
    <mergeCell ref="O59:P63"/>
    <mergeCell ref="Q59:R63"/>
    <mergeCell ref="S59:T63"/>
    <mergeCell ref="M64:N66"/>
    <mergeCell ref="O64:P66"/>
    <mergeCell ref="Q64:R66"/>
    <mergeCell ref="S64:T66"/>
    <mergeCell ref="M67:N68"/>
    <mergeCell ref="O67:P68"/>
    <mergeCell ref="Q67:R68"/>
    <mergeCell ref="S67:T68"/>
    <mergeCell ref="M69:N73"/>
    <mergeCell ref="O69:P73"/>
    <mergeCell ref="Q69:R73"/>
    <mergeCell ref="S69:T73"/>
    <mergeCell ref="M74:N77"/>
    <mergeCell ref="O74:P77"/>
    <mergeCell ref="S74:T77"/>
    <mergeCell ref="O78:P79"/>
    <mergeCell ref="Q78:R79"/>
    <mergeCell ref="S78:T79"/>
    <mergeCell ref="M78:N79"/>
    <mergeCell ref="Q74:R77"/>
    <mergeCell ref="M80:N82"/>
    <mergeCell ref="O80:P82"/>
    <mergeCell ref="Q80:R82"/>
    <mergeCell ref="S80:T82"/>
    <mergeCell ref="M83:N85"/>
    <mergeCell ref="O83:P85"/>
    <mergeCell ref="Q83:R85"/>
    <mergeCell ref="S83:T85"/>
    <mergeCell ref="M86:N88"/>
    <mergeCell ref="O86:P88"/>
    <mergeCell ref="Q86:R88"/>
    <mergeCell ref="S86:T88"/>
    <mergeCell ref="M89:N94"/>
    <mergeCell ref="O89:P94"/>
    <mergeCell ref="Q89:R94"/>
    <mergeCell ref="S89:T94"/>
    <mergeCell ref="S95:S103"/>
    <mergeCell ref="M104:M112"/>
    <mergeCell ref="O104:O112"/>
    <mergeCell ref="Q104:Q112"/>
    <mergeCell ref="S104:S112"/>
    <mergeCell ref="N95:N146"/>
    <mergeCell ref="P95:P146"/>
    <mergeCell ref="Q113:Q122"/>
    <mergeCell ref="S113:S122"/>
    <mergeCell ref="O113:O122"/>
    <mergeCell ref="O123:O133"/>
    <mergeCell ref="Q123:Q133"/>
    <mergeCell ref="S123:S133"/>
    <mergeCell ref="R95:R146"/>
    <mergeCell ref="S134:S139"/>
    <mergeCell ref="M95:M103"/>
    <mergeCell ref="O95:O103"/>
    <mergeCell ref="M140:M146"/>
    <mergeCell ref="M113:M122"/>
    <mergeCell ref="Q95:Q103"/>
    <mergeCell ref="D94:E94"/>
    <mergeCell ref="G89:H94"/>
    <mergeCell ref="I89:J94"/>
    <mergeCell ref="K89:L94"/>
    <mergeCell ref="D90:E90"/>
    <mergeCell ref="D91:E91"/>
    <mergeCell ref="M134:M139"/>
    <mergeCell ref="A95:A103"/>
    <mergeCell ref="B95:B103"/>
    <mergeCell ref="D95:D103"/>
    <mergeCell ref="G95:G103"/>
    <mergeCell ref="I95:I103"/>
    <mergeCell ref="M123:M133"/>
    <mergeCell ref="G123:G133"/>
    <mergeCell ref="L95:L146"/>
    <mergeCell ref="A104:A112"/>
    <mergeCell ref="A89:A94"/>
    <mergeCell ref="B89:B94"/>
    <mergeCell ref="C89:C94"/>
    <mergeCell ref="D89:E89"/>
    <mergeCell ref="A86:A88"/>
    <mergeCell ref="D92:E92"/>
    <mergeCell ref="B86:B88"/>
    <mergeCell ref="C86:C88"/>
    <mergeCell ref="D86:E86"/>
    <mergeCell ref="D93:E93"/>
    <mergeCell ref="D87:E87"/>
    <mergeCell ref="D88:E88"/>
    <mergeCell ref="K80:L82"/>
    <mergeCell ref="G83:H85"/>
    <mergeCell ref="I83:J85"/>
    <mergeCell ref="K83:L85"/>
    <mergeCell ref="G86:H88"/>
    <mergeCell ref="I86:J88"/>
    <mergeCell ref="A83:A85"/>
    <mergeCell ref="B83:B85"/>
    <mergeCell ref="C83:C85"/>
    <mergeCell ref="D83:E83"/>
    <mergeCell ref="D84:E84"/>
    <mergeCell ref="D85:E85"/>
    <mergeCell ref="I78:J79"/>
    <mergeCell ref="K78:L79"/>
    <mergeCell ref="A80:A82"/>
    <mergeCell ref="B80:B82"/>
    <mergeCell ref="C80:C82"/>
    <mergeCell ref="D80:E80"/>
    <mergeCell ref="D81:E81"/>
    <mergeCell ref="D82:E82"/>
    <mergeCell ref="G80:H82"/>
    <mergeCell ref="I80:J82"/>
    <mergeCell ref="G74:H77"/>
    <mergeCell ref="I74:J77"/>
    <mergeCell ref="K74:L77"/>
    <mergeCell ref="A78:A79"/>
    <mergeCell ref="B78:B79"/>
    <mergeCell ref="C78:C79"/>
    <mergeCell ref="D78:E78"/>
    <mergeCell ref="D79:E79"/>
    <mergeCell ref="F78:F79"/>
    <mergeCell ref="G78:H79"/>
    <mergeCell ref="G69:H73"/>
    <mergeCell ref="I69:J73"/>
    <mergeCell ref="K69:L73"/>
    <mergeCell ref="A74:A77"/>
    <mergeCell ref="B74:B77"/>
    <mergeCell ref="C74:C77"/>
    <mergeCell ref="D74:E74"/>
    <mergeCell ref="D75:E75"/>
    <mergeCell ref="D76:E76"/>
    <mergeCell ref="D77:E77"/>
    <mergeCell ref="I67:J68"/>
    <mergeCell ref="K67:L68"/>
    <mergeCell ref="A69:A73"/>
    <mergeCell ref="B69:B73"/>
    <mergeCell ref="C69:C73"/>
    <mergeCell ref="D69:E69"/>
    <mergeCell ref="D70:E70"/>
    <mergeCell ref="D71:E71"/>
    <mergeCell ref="D72:E72"/>
    <mergeCell ref="D73:E73"/>
    <mergeCell ref="D66:E66"/>
    <mergeCell ref="G64:H66"/>
    <mergeCell ref="I64:J66"/>
    <mergeCell ref="K64:L66"/>
    <mergeCell ref="A67:A68"/>
    <mergeCell ref="B67:B68"/>
    <mergeCell ref="C67:C68"/>
    <mergeCell ref="D67:E67"/>
    <mergeCell ref="D68:E68"/>
    <mergeCell ref="G67:H68"/>
    <mergeCell ref="D62:E62"/>
    <mergeCell ref="D63:E63"/>
    <mergeCell ref="G59:H63"/>
    <mergeCell ref="I59:J63"/>
    <mergeCell ref="K59:L63"/>
    <mergeCell ref="A64:A66"/>
    <mergeCell ref="B64:B66"/>
    <mergeCell ref="C64:C66"/>
    <mergeCell ref="D64:E64"/>
    <mergeCell ref="D65:E65"/>
    <mergeCell ref="G53:H58"/>
    <mergeCell ref="C53:C58"/>
    <mergeCell ref="D53:E53"/>
    <mergeCell ref="D54:E54"/>
    <mergeCell ref="D55:E55"/>
    <mergeCell ref="I53:J58"/>
    <mergeCell ref="D57:E57"/>
    <mergeCell ref="D58:E58"/>
    <mergeCell ref="K53:L58"/>
    <mergeCell ref="A59:A63"/>
    <mergeCell ref="B59:B63"/>
    <mergeCell ref="C59:C63"/>
    <mergeCell ref="D59:E59"/>
    <mergeCell ref="D60:E60"/>
    <mergeCell ref="D61:E61"/>
    <mergeCell ref="A53:A58"/>
    <mergeCell ref="B53:B58"/>
    <mergeCell ref="D56:E56"/>
    <mergeCell ref="A51:A52"/>
    <mergeCell ref="B51:B52"/>
    <mergeCell ref="C51:C52"/>
    <mergeCell ref="D51:E51"/>
    <mergeCell ref="D52:E52"/>
    <mergeCell ref="G51:H52"/>
    <mergeCell ref="I51:J52"/>
    <mergeCell ref="K51:L52"/>
    <mergeCell ref="G43:H48"/>
    <mergeCell ref="I43:J48"/>
    <mergeCell ref="K43:L48"/>
    <mergeCell ref="I49:J50"/>
    <mergeCell ref="A49:A50"/>
    <mergeCell ref="B49:B50"/>
    <mergeCell ref="C49:C50"/>
    <mergeCell ref="D49:E49"/>
    <mergeCell ref="D50:E50"/>
    <mergeCell ref="G49:H50"/>
    <mergeCell ref="A43:A48"/>
    <mergeCell ref="B43:B48"/>
    <mergeCell ref="C43:C48"/>
    <mergeCell ref="D43:E43"/>
    <mergeCell ref="D44:E44"/>
    <mergeCell ref="D45:E45"/>
    <mergeCell ref="D46:E46"/>
    <mergeCell ref="D47:E47"/>
    <mergeCell ref="K35:L40"/>
    <mergeCell ref="A41:A42"/>
    <mergeCell ref="B41:B42"/>
    <mergeCell ref="C41:C42"/>
    <mergeCell ref="D41:E41"/>
    <mergeCell ref="D42:E42"/>
    <mergeCell ref="G41:H42"/>
    <mergeCell ref="I41:J42"/>
    <mergeCell ref="K41:L42"/>
    <mergeCell ref="D38:E38"/>
    <mergeCell ref="D40:E40"/>
    <mergeCell ref="G35:H40"/>
    <mergeCell ref="I35:J40"/>
    <mergeCell ref="D48:E48"/>
    <mergeCell ref="G29:H34"/>
    <mergeCell ref="I29:J34"/>
    <mergeCell ref="D29:E29"/>
    <mergeCell ref="D30:E30"/>
    <mergeCell ref="D31:E31"/>
    <mergeCell ref="D32:E32"/>
    <mergeCell ref="A35:A40"/>
    <mergeCell ref="B35:B40"/>
    <mergeCell ref="C35:C40"/>
    <mergeCell ref="D35:E35"/>
    <mergeCell ref="D36:E36"/>
    <mergeCell ref="A29:A34"/>
    <mergeCell ref="D37:E37"/>
    <mergeCell ref="B29:B34"/>
    <mergeCell ref="C29:C34"/>
    <mergeCell ref="D39:E39"/>
    <mergeCell ref="D33:E33"/>
    <mergeCell ref="D34:E34"/>
    <mergeCell ref="G22:H28"/>
    <mergeCell ref="I22:J28"/>
    <mergeCell ref="K22:L28"/>
    <mergeCell ref="D26:E26"/>
    <mergeCell ref="D27:E27"/>
    <mergeCell ref="D28:E28"/>
    <mergeCell ref="K29:L34"/>
    <mergeCell ref="B22:B28"/>
    <mergeCell ref="C22:C28"/>
    <mergeCell ref="D22:E22"/>
    <mergeCell ref="D23:E23"/>
    <mergeCell ref="D24:E24"/>
    <mergeCell ref="D25:E25"/>
    <mergeCell ref="D19:E19"/>
    <mergeCell ref="O134:O139"/>
    <mergeCell ref="Q134:Q139"/>
    <mergeCell ref="A20:A21"/>
    <mergeCell ref="B20:B21"/>
    <mergeCell ref="C20:C21"/>
    <mergeCell ref="D20:E20"/>
    <mergeCell ref="D21:E21"/>
    <mergeCell ref="G20:H21"/>
    <mergeCell ref="A22:A28"/>
    <mergeCell ref="Q140:Q146"/>
    <mergeCell ref="S140:S146"/>
    <mergeCell ref="D15:E15"/>
    <mergeCell ref="K12:L15"/>
    <mergeCell ref="A16:A19"/>
    <mergeCell ref="B16:B19"/>
    <mergeCell ref="C16:C19"/>
    <mergeCell ref="D16:E16"/>
    <mergeCell ref="D17:E17"/>
    <mergeCell ref="I20:J21"/>
    <mergeCell ref="A12:A15"/>
    <mergeCell ref="B12:B15"/>
    <mergeCell ref="C12:C15"/>
    <mergeCell ref="D12:E12"/>
    <mergeCell ref="D13:E13"/>
    <mergeCell ref="D14:E14"/>
    <mergeCell ref="A6:A11"/>
    <mergeCell ref="B6:B11"/>
    <mergeCell ref="C6:C11"/>
    <mergeCell ref="D6:E6"/>
    <mergeCell ref="D7:E7"/>
    <mergeCell ref="G6:H11"/>
    <mergeCell ref="D8:E8"/>
    <mergeCell ref="D9:E9"/>
    <mergeCell ref="D10:E10"/>
    <mergeCell ref="D11:E11"/>
    <mergeCell ref="A2:A5"/>
    <mergeCell ref="B2:B5"/>
    <mergeCell ref="C2:C5"/>
    <mergeCell ref="D2:E2"/>
    <mergeCell ref="D3:E3"/>
    <mergeCell ref="D4:E4"/>
    <mergeCell ref="D5:E5"/>
    <mergeCell ref="D1:E1"/>
    <mergeCell ref="G1:H1"/>
    <mergeCell ref="I1:J1"/>
    <mergeCell ref="G2:H5"/>
    <mergeCell ref="I2:J5"/>
    <mergeCell ref="M147:N148"/>
    <mergeCell ref="I6:J11"/>
    <mergeCell ref="K6:L11"/>
    <mergeCell ref="K20:L21"/>
    <mergeCell ref="D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Q75"/>
  <sheetViews>
    <sheetView zoomScalePageLayoutView="0" workbookViewId="0" topLeftCell="A1">
      <selection activeCell="M49" sqref="M49"/>
    </sheetView>
  </sheetViews>
  <sheetFormatPr defaultColWidth="8.796875" defaultRowHeight="14.25"/>
  <cols>
    <col min="1" max="1" width="22.19921875" style="0" customWidth="1"/>
    <col min="2" max="2" width="16.19921875" style="0" customWidth="1"/>
    <col min="5" max="5" width="11.3984375" style="0" bestFit="1" customWidth="1"/>
    <col min="11" max="11" width="24.69921875" style="0" customWidth="1"/>
  </cols>
  <sheetData>
    <row r="3" spans="1:9" ht="15.75">
      <c r="A3" s="11" t="s">
        <v>52</v>
      </c>
      <c r="B3" s="12" t="s">
        <v>41</v>
      </c>
      <c r="C3" s="12" t="s">
        <v>42</v>
      </c>
      <c r="D3" s="12" t="s">
        <v>43</v>
      </c>
      <c r="E3" s="14" t="s">
        <v>44</v>
      </c>
      <c r="F3" s="20" t="s">
        <v>91</v>
      </c>
      <c r="G3" s="20" t="s">
        <v>92</v>
      </c>
      <c r="H3" s="20" t="s">
        <v>93</v>
      </c>
      <c r="I3" s="20" t="s">
        <v>94</v>
      </c>
    </row>
    <row r="4" spans="1:9" ht="51.75" customHeight="1">
      <c r="A4" s="12" t="s">
        <v>45</v>
      </c>
      <c r="B4" s="12" t="s">
        <v>46</v>
      </c>
      <c r="C4" s="14">
        <v>75</v>
      </c>
      <c r="D4" s="14">
        <v>71</v>
      </c>
      <c r="E4" s="42" t="e">
        <f>wyniki!AS128*100</f>
        <v>#DIV/0!</v>
      </c>
      <c r="F4" s="43" t="e">
        <f>wyniki!AS131*100</f>
        <v>#DIV/0!</v>
      </c>
      <c r="G4" s="43" t="e">
        <f>wyniki!AS132*100</f>
        <v>#DIV/0!</v>
      </c>
      <c r="H4" s="43" t="e">
        <f>wyniki!AS133*100</f>
        <v>#DIV/0!</v>
      </c>
      <c r="I4" s="43" t="e">
        <f>wyniki!AS134*100</f>
        <v>#DIV/0!</v>
      </c>
    </row>
    <row r="5" spans="1:9" ht="22.5" customHeight="1">
      <c r="A5" s="12" t="s">
        <v>47</v>
      </c>
      <c r="B5" s="12" t="s">
        <v>48</v>
      </c>
      <c r="C5" s="14">
        <v>68</v>
      </c>
      <c r="D5" s="14">
        <v>61</v>
      </c>
      <c r="E5" s="42" t="e">
        <f>wyniki!AT128*100</f>
        <v>#DIV/0!</v>
      </c>
      <c r="F5" s="43" t="e">
        <f>wyniki!AT131*100</f>
        <v>#DIV/0!</v>
      </c>
      <c r="G5" s="43" t="e">
        <f>wyniki!AT132*100</f>
        <v>#DIV/0!</v>
      </c>
      <c r="H5" s="43" t="e">
        <f>wyniki!AT133*100</f>
        <v>#DIV/0!</v>
      </c>
      <c r="I5" s="43" t="e">
        <f>wyniki!AT134*100</f>
        <v>#DIV/0!</v>
      </c>
    </row>
    <row r="6" spans="1:9" ht="51.75" customHeight="1">
      <c r="A6" s="12" t="s">
        <v>49</v>
      </c>
      <c r="B6" s="12" t="s">
        <v>50</v>
      </c>
      <c r="C6" s="14">
        <v>53</v>
      </c>
      <c r="D6" s="14">
        <v>46</v>
      </c>
      <c r="E6" s="42" t="e">
        <f>wyniki!AU128*100</f>
        <v>#DIV/0!</v>
      </c>
      <c r="F6" s="43" t="e">
        <f>wyniki!AU131*100</f>
        <v>#DIV/0!</v>
      </c>
      <c r="G6" s="43" t="e">
        <f>wyniki!AU132*100</f>
        <v>#DIV/0!</v>
      </c>
      <c r="H6" s="43" t="e">
        <f>wyniki!AU133*100</f>
        <v>#DIV/0!</v>
      </c>
      <c r="I6" s="43" t="e">
        <f>wyniki!AU134*100</f>
        <v>#DIV/0!</v>
      </c>
    </row>
    <row r="7" spans="1:9" ht="19.5" customHeight="1">
      <c r="A7" s="12" t="s">
        <v>51</v>
      </c>
      <c r="B7" s="13">
        <v>17</v>
      </c>
      <c r="C7" s="14">
        <v>74</v>
      </c>
      <c r="D7" s="14">
        <v>72</v>
      </c>
      <c r="E7" s="42" t="e">
        <f>wyniki!AV128*100</f>
        <v>#DIV/0!</v>
      </c>
      <c r="F7" s="43" t="e">
        <f>wyniki!AV131*100</f>
        <v>#DIV/0!</v>
      </c>
      <c r="G7" s="43" t="e">
        <f>wyniki!AV132*100</f>
        <v>#DIV/0!</v>
      </c>
      <c r="H7" s="43" t="e">
        <f>wyniki!AV133*100</f>
        <v>#DIV/0!</v>
      </c>
      <c r="I7" s="43" t="e">
        <f>wyniki!AV134*100</f>
        <v>#DIV/0!</v>
      </c>
    </row>
    <row r="10" spans="1:8" ht="15.75">
      <c r="A10" s="15" t="s">
        <v>71</v>
      </c>
      <c r="B10" s="12" t="s">
        <v>41</v>
      </c>
      <c r="C10" s="8"/>
      <c r="D10" s="20" t="s">
        <v>95</v>
      </c>
      <c r="E10" s="20" t="s">
        <v>91</v>
      </c>
      <c r="F10" s="20" t="s">
        <v>92</v>
      </c>
      <c r="G10" s="20" t="s">
        <v>93</v>
      </c>
      <c r="H10" s="20" t="s">
        <v>94</v>
      </c>
    </row>
    <row r="11" spans="1:8" ht="35.25" customHeight="1">
      <c r="A11" s="12" t="s">
        <v>54</v>
      </c>
      <c r="B11" s="12" t="s">
        <v>55</v>
      </c>
      <c r="C11" s="12" t="s">
        <v>53</v>
      </c>
      <c r="D11" s="43" t="e">
        <f>wyniki!AW128*100</f>
        <v>#DIV/0!</v>
      </c>
      <c r="E11" s="43" t="e">
        <f>wyniki!AW131*100</f>
        <v>#DIV/0!</v>
      </c>
      <c r="F11" s="43" t="e">
        <f>wyniki!AW132*100</f>
        <v>#DIV/0!</v>
      </c>
      <c r="G11" s="43" t="e">
        <f>wyniki!AW133*100</f>
        <v>#DIV/0!</v>
      </c>
      <c r="H11" s="43" t="e">
        <f>wyniki!AW134*100</f>
        <v>#DIV/0!</v>
      </c>
    </row>
    <row r="12" spans="1:8" ht="15.75">
      <c r="A12" s="12" t="s">
        <v>57</v>
      </c>
      <c r="B12" s="12" t="s">
        <v>58</v>
      </c>
      <c r="C12" s="12" t="s">
        <v>56</v>
      </c>
      <c r="D12" s="43" t="e">
        <f>wyniki!AX128*100</f>
        <v>#DIV/0!</v>
      </c>
      <c r="E12" s="43" t="e">
        <f>wyniki!AX131*100</f>
        <v>#DIV/0!</v>
      </c>
      <c r="F12" s="43" t="e">
        <f>wyniki!AX132*100</f>
        <v>#DIV/0!</v>
      </c>
      <c r="G12" s="43" t="e">
        <f>wyniki!AX133*100</f>
        <v>#DIV/0!</v>
      </c>
      <c r="H12" s="43" t="e">
        <f>wyniki!AX134*100</f>
        <v>#DIV/0!</v>
      </c>
    </row>
    <row r="13" spans="1:8" ht="15.75">
      <c r="A13" s="12" t="s">
        <v>60</v>
      </c>
      <c r="B13" s="12" t="s">
        <v>61</v>
      </c>
      <c r="C13" s="12" t="s">
        <v>59</v>
      </c>
      <c r="D13" s="43" t="e">
        <f>wyniki!AY128*100</f>
        <v>#DIV/0!</v>
      </c>
      <c r="E13" s="43" t="e">
        <f>wyniki!AY131*100</f>
        <v>#DIV/0!</v>
      </c>
      <c r="F13" s="43" t="e">
        <f>wyniki!AY132*100</f>
        <v>#DIV/0!</v>
      </c>
      <c r="G13" s="43" t="e">
        <f>wyniki!AY133*100</f>
        <v>#DIV/0!</v>
      </c>
      <c r="H13" s="43" t="e">
        <f>wyniki!AY134*100</f>
        <v>#DIV/0!</v>
      </c>
    </row>
    <row r="14" spans="1:8" ht="15.75">
      <c r="A14" s="12" t="s">
        <v>63</v>
      </c>
      <c r="B14" s="12" t="s">
        <v>64</v>
      </c>
      <c r="C14" s="12" t="s">
        <v>62</v>
      </c>
      <c r="D14" s="43" t="e">
        <f>wyniki!AZ128*100</f>
        <v>#DIV/0!</v>
      </c>
      <c r="E14" s="43" t="e">
        <f>wyniki!AZ131*100</f>
        <v>#DIV/0!</v>
      </c>
      <c r="F14" s="43" t="e">
        <f>wyniki!AZ132*100</f>
        <v>#DIV/0!</v>
      </c>
      <c r="G14" s="43" t="e">
        <f>wyniki!AZ133*100</f>
        <v>#DIV/0!</v>
      </c>
      <c r="H14" s="43" t="e">
        <f>wyniki!AZ134*100</f>
        <v>#DIV/0!</v>
      </c>
    </row>
    <row r="15" spans="1:8" ht="31.5">
      <c r="A15" s="12" t="s">
        <v>66</v>
      </c>
      <c r="B15" s="12" t="s">
        <v>67</v>
      </c>
      <c r="C15" s="12" t="s">
        <v>65</v>
      </c>
      <c r="D15" s="43" t="e">
        <f>wyniki!BA128*100</f>
        <v>#DIV/0!</v>
      </c>
      <c r="E15" s="43" t="e">
        <f>wyniki!BA131*100</f>
        <v>#DIV/0!</v>
      </c>
      <c r="F15" s="43" t="e">
        <f>wyniki!BA132*100</f>
        <v>#DIV/0!</v>
      </c>
      <c r="G15" s="43" t="e">
        <f>wyniki!BA133*100</f>
        <v>#DIV/0!</v>
      </c>
      <c r="H15" s="43" t="e">
        <f>wyniki!BA134*100</f>
        <v>#DIV/0!</v>
      </c>
    </row>
    <row r="16" spans="1:8" ht="31.5" customHeight="1">
      <c r="A16" s="12" t="s">
        <v>69</v>
      </c>
      <c r="B16" s="12" t="s">
        <v>70</v>
      </c>
      <c r="C16" s="12" t="s">
        <v>68</v>
      </c>
      <c r="D16" s="43" t="e">
        <f>wyniki!BB128*100</f>
        <v>#DIV/0!</v>
      </c>
      <c r="E16" s="43" t="e">
        <f>wyniki!BB131*100</f>
        <v>#DIV/0!</v>
      </c>
      <c r="F16" s="43" t="e">
        <f>wyniki!BB132*100</f>
        <v>#DIV/0!</v>
      </c>
      <c r="G16" s="43" t="e">
        <f>wyniki!BB133*100</f>
        <v>#DIV/0!</v>
      </c>
      <c r="H16" s="43" t="e">
        <f>wyniki!BB134*100</f>
        <v>#DIV/0!</v>
      </c>
    </row>
    <row r="17" spans="1:8" ht="15.75">
      <c r="A17" s="38"/>
      <c r="B17" s="38"/>
      <c r="C17" s="38"/>
      <c r="D17" s="39"/>
      <c r="E17" s="39"/>
      <c r="F17" s="39"/>
      <c r="G17" s="39"/>
      <c r="H17" s="39"/>
    </row>
    <row r="18" spans="5:9" ht="15" thickBot="1">
      <c r="E18" s="20" t="s">
        <v>95</v>
      </c>
      <c r="F18" s="20" t="s">
        <v>91</v>
      </c>
      <c r="G18" s="20" t="s">
        <v>92</v>
      </c>
      <c r="H18" s="20" t="s">
        <v>93</v>
      </c>
      <c r="I18" s="20" t="s">
        <v>94</v>
      </c>
    </row>
    <row r="19" spans="1:9" ht="32.25" thickBot="1">
      <c r="A19" s="18" t="s">
        <v>73</v>
      </c>
      <c r="B19" s="217" t="s">
        <v>68</v>
      </c>
      <c r="C19" s="17">
        <v>2</v>
      </c>
      <c r="D19" s="35" t="s">
        <v>72</v>
      </c>
      <c r="E19" s="43" t="e">
        <f>wyniki!AK128*100</f>
        <v>#DIV/0!</v>
      </c>
      <c r="F19" s="43" t="e">
        <f>wyniki!AK131*100</f>
        <v>#DIV/0!</v>
      </c>
      <c r="G19" s="43" t="e">
        <f>wyniki!AK132*100</f>
        <v>#DIV/0!</v>
      </c>
      <c r="H19" s="43" t="e">
        <f>wyniki!AK133*100</f>
        <v>#DIV/0!</v>
      </c>
      <c r="I19" s="43" t="e">
        <f>wyniki!AK134*100</f>
        <v>#DIV/0!</v>
      </c>
    </row>
    <row r="20" spans="1:9" ht="34.5" customHeight="1" thickBot="1">
      <c r="A20" s="22" t="s">
        <v>75</v>
      </c>
      <c r="B20" s="218"/>
      <c r="C20" s="21">
        <v>5</v>
      </c>
      <c r="D20" s="36" t="s">
        <v>74</v>
      </c>
      <c r="E20" s="43" t="e">
        <f>wyniki!AL128*100</f>
        <v>#DIV/0!</v>
      </c>
      <c r="F20" s="43" t="e">
        <f>wyniki!AL131*100</f>
        <v>#DIV/0!</v>
      </c>
      <c r="G20" s="43" t="e">
        <f>wyniki!AL132*100</f>
        <v>#DIV/0!</v>
      </c>
      <c r="H20" s="43" t="e">
        <f>wyniki!AL133*100</f>
        <v>#DIV/0!</v>
      </c>
      <c r="I20" s="43" t="e">
        <f>wyniki!AL134*100</f>
        <v>#DIV/0!</v>
      </c>
    </row>
    <row r="21" spans="1:9" ht="33.75" customHeight="1" thickBot="1">
      <c r="A21" s="22" t="s">
        <v>77</v>
      </c>
      <c r="B21" s="218"/>
      <c r="C21" s="21">
        <v>2</v>
      </c>
      <c r="D21" s="36" t="s">
        <v>76</v>
      </c>
      <c r="E21" s="43" t="e">
        <f>wyniki!AM128*100</f>
        <v>#DIV/0!</v>
      </c>
      <c r="F21" s="43" t="e">
        <f>wyniki!AM131*100</f>
        <v>#DIV/0!</v>
      </c>
      <c r="G21" s="43" t="e">
        <f>wyniki!AM132*100</f>
        <v>#DIV/0!</v>
      </c>
      <c r="H21" s="43" t="e">
        <f>wyniki!AM133*100</f>
        <v>#DIV/0!</v>
      </c>
      <c r="I21" s="43" t="e">
        <f>wyniki!AM134*100</f>
        <v>#DIV/0!</v>
      </c>
    </row>
    <row r="22" spans="1:9" ht="24" customHeight="1" thickBot="1">
      <c r="A22" s="22" t="s">
        <v>79</v>
      </c>
      <c r="B22" s="218"/>
      <c r="C22" s="21">
        <v>2</v>
      </c>
      <c r="D22" s="36" t="s">
        <v>78</v>
      </c>
      <c r="E22" s="43" t="e">
        <f>wyniki!AN128*100</f>
        <v>#DIV/0!</v>
      </c>
      <c r="F22" s="43" t="e">
        <f>wyniki!AN131*100</f>
        <v>#DIV/0!</v>
      </c>
      <c r="G22" s="43" t="e">
        <f>wyniki!AN132*100</f>
        <v>#DIV/0!</v>
      </c>
      <c r="H22" s="43" t="e">
        <f>wyniki!AN133*100</f>
        <v>#DIV/0!</v>
      </c>
      <c r="I22" s="43" t="e">
        <f>wyniki!AN134*100</f>
        <v>#DIV/0!</v>
      </c>
    </row>
    <row r="23" spans="1:9" ht="20.25" customHeight="1" thickBot="1">
      <c r="A23" s="22" t="s">
        <v>81</v>
      </c>
      <c r="B23" s="218"/>
      <c r="C23" s="21">
        <v>2</v>
      </c>
      <c r="D23" s="36" t="s">
        <v>80</v>
      </c>
      <c r="E23" s="43" t="e">
        <f>wyniki!AO128*100</f>
        <v>#DIV/0!</v>
      </c>
      <c r="F23" s="43" t="e">
        <f>wyniki!AO131*100</f>
        <v>#DIV/0!</v>
      </c>
      <c r="G23" s="43" t="e">
        <f>wyniki!AO132*100</f>
        <v>#DIV/0!</v>
      </c>
      <c r="H23" s="43" t="e">
        <f>wyniki!AO133*100</f>
        <v>#DIV/0!</v>
      </c>
      <c r="I23" s="43" t="e">
        <f>wyniki!AO134*100</f>
        <v>#DIV/0!</v>
      </c>
    </row>
    <row r="24" spans="1:9" ht="14.25" customHeight="1" thickBot="1">
      <c r="A24" s="44" t="s">
        <v>83</v>
      </c>
      <c r="B24" s="218"/>
      <c r="C24" s="45">
        <v>4</v>
      </c>
      <c r="D24" s="46" t="s">
        <v>82</v>
      </c>
      <c r="E24" s="43" t="e">
        <f>wyniki!AP128*100</f>
        <v>#DIV/0!</v>
      </c>
      <c r="F24" s="43" t="e">
        <f>wyniki!AP131*100</f>
        <v>#DIV/0!</v>
      </c>
      <c r="G24" s="43" t="e">
        <f>wyniki!AP132*100</f>
        <v>#DIV/0!</v>
      </c>
      <c r="H24" s="43" t="e">
        <f>wyniki!AP133*100</f>
        <v>#DIV/0!</v>
      </c>
      <c r="I24" s="43" t="e">
        <f>wyniki!AP134*100</f>
        <v>#DIV/0!</v>
      </c>
    </row>
    <row r="25" spans="1:9" ht="19.5" customHeight="1" thickBot="1">
      <c r="A25" s="16" t="s">
        <v>85</v>
      </c>
      <c r="B25" s="218"/>
      <c r="C25" s="19">
        <v>2</v>
      </c>
      <c r="D25" s="37" t="s">
        <v>84</v>
      </c>
      <c r="E25" s="43" t="e">
        <f>wyniki!AQ128*100</f>
        <v>#DIV/0!</v>
      </c>
      <c r="F25" s="43" t="e">
        <f>wyniki!AQ131*100</f>
        <v>#DIV/0!</v>
      </c>
      <c r="G25" s="43" t="e">
        <f>wyniki!AQ132*100</f>
        <v>#DIV/0!</v>
      </c>
      <c r="H25" s="43" t="e">
        <f>wyniki!AQ133*100</f>
        <v>#DIV/0!</v>
      </c>
      <c r="I25" s="43" t="e">
        <f>wyniki!AQ134*100</f>
        <v>#DIV/0!</v>
      </c>
    </row>
    <row r="26" spans="1:9" ht="16.5" thickBot="1">
      <c r="A26" s="16" t="s">
        <v>87</v>
      </c>
      <c r="B26" s="219"/>
      <c r="C26" s="19">
        <v>1</v>
      </c>
      <c r="D26" s="37" t="s">
        <v>86</v>
      </c>
      <c r="E26" s="43" t="e">
        <f>wyniki!AR128*100</f>
        <v>#DIV/0!</v>
      </c>
      <c r="F26" s="43" t="e">
        <f>wyniki!AR131*100</f>
        <v>#DIV/0!</v>
      </c>
      <c r="G26" s="43" t="e">
        <f>wyniki!AR132*100</f>
        <v>#DIV/0!</v>
      </c>
      <c r="H26" s="43" t="e">
        <f>wyniki!AR133*100</f>
        <v>#DIV/0!</v>
      </c>
      <c r="I26" s="43" t="e">
        <f>wyniki!AR134*100</f>
        <v>#DIV/0!</v>
      </c>
    </row>
    <row r="29" spans="1:8" ht="15">
      <c r="A29" s="10" t="s">
        <v>100</v>
      </c>
      <c r="B29" s="20" t="s">
        <v>101</v>
      </c>
      <c r="C29" s="20" t="s">
        <v>102</v>
      </c>
      <c r="D29" s="24" t="s">
        <v>95</v>
      </c>
      <c r="E29" s="20" t="s">
        <v>91</v>
      </c>
      <c r="F29" s="20" t="s">
        <v>92</v>
      </c>
      <c r="G29" s="25" t="s">
        <v>93</v>
      </c>
      <c r="H29" s="20" t="s">
        <v>94</v>
      </c>
    </row>
    <row r="30" spans="1:8" ht="15.75">
      <c r="A30" s="13">
        <v>1</v>
      </c>
      <c r="B30" s="14">
        <v>68</v>
      </c>
      <c r="C30" s="27">
        <v>67</v>
      </c>
      <c r="D30" s="47" t="e">
        <f>wyniki!B130</f>
        <v>#DIV/0!</v>
      </c>
      <c r="E30" s="47" t="e">
        <f>wyniki!B131*100</f>
        <v>#DIV/0!</v>
      </c>
      <c r="F30" s="47" t="e">
        <f>wyniki!B132*100</f>
        <v>#DIV/0!</v>
      </c>
      <c r="G30" s="47" t="e">
        <f>wyniki!B133*100</f>
        <v>#DIV/0!</v>
      </c>
      <c r="H30" s="47" t="e">
        <f>wyniki!B134*100</f>
        <v>#DIV/0!</v>
      </c>
    </row>
    <row r="31" spans="1:8" ht="15" customHeight="1">
      <c r="A31" s="13">
        <v>2</v>
      </c>
      <c r="B31" s="14">
        <v>94</v>
      </c>
      <c r="C31" s="27">
        <v>93</v>
      </c>
      <c r="D31" s="47" t="e">
        <f>wyniki!C130</f>
        <v>#DIV/0!</v>
      </c>
      <c r="E31" s="47" t="e">
        <f>wyniki!C131*100</f>
        <v>#DIV/0!</v>
      </c>
      <c r="F31" s="47" t="e">
        <f>wyniki!C132*100</f>
        <v>#DIV/0!</v>
      </c>
      <c r="G31" s="47" t="e">
        <f>wyniki!C133*100</f>
        <v>#DIV/0!</v>
      </c>
      <c r="H31" s="47" t="e">
        <f>wyniki!C134*100</f>
        <v>#DIV/0!</v>
      </c>
    </row>
    <row r="32" spans="1:8" ht="15.75">
      <c r="A32" s="13">
        <v>3</v>
      </c>
      <c r="B32" s="14">
        <v>66</v>
      </c>
      <c r="C32" s="27">
        <v>63</v>
      </c>
      <c r="D32" s="47" t="e">
        <f>wyniki!D130</f>
        <v>#DIV/0!</v>
      </c>
      <c r="E32" s="47" t="e">
        <f>wyniki!$D131*100</f>
        <v>#DIV/0!</v>
      </c>
      <c r="F32" s="47" t="e">
        <f>wyniki!$D132*100</f>
        <v>#DIV/0!</v>
      </c>
      <c r="G32" s="47" t="e">
        <f>wyniki!$D133*100</f>
        <v>#DIV/0!</v>
      </c>
      <c r="H32" s="47" t="e">
        <f>wyniki!$D134*100</f>
        <v>#DIV/0!</v>
      </c>
    </row>
    <row r="33" spans="1:8" ht="15.75">
      <c r="A33" s="13">
        <v>4</v>
      </c>
      <c r="B33" s="14">
        <v>78</v>
      </c>
      <c r="C33" s="27">
        <v>75</v>
      </c>
      <c r="D33" s="47" t="e">
        <f>wyniki!E130</f>
        <v>#DIV/0!</v>
      </c>
      <c r="E33" s="47" t="e">
        <f>wyniki!$E131*100</f>
        <v>#DIV/0!</v>
      </c>
      <c r="F33" s="47" t="e">
        <f>wyniki!$E132*100</f>
        <v>#DIV/0!</v>
      </c>
      <c r="G33" s="47" t="e">
        <f>wyniki!$E133*100</f>
        <v>#DIV/0!</v>
      </c>
      <c r="H33" s="47" t="e">
        <f>wyniki!$E134*100</f>
        <v>#DIV/0!</v>
      </c>
    </row>
    <row r="34" spans="1:8" ht="15.75">
      <c r="A34" s="13" t="s">
        <v>96</v>
      </c>
      <c r="B34" s="14">
        <v>81</v>
      </c>
      <c r="C34" s="27">
        <v>76</v>
      </c>
      <c r="D34" s="47" t="e">
        <f>wyniki!F130</f>
        <v>#DIV/0!</v>
      </c>
      <c r="E34" s="47" t="e">
        <f>wyniki!$F131*100</f>
        <v>#DIV/0!</v>
      </c>
      <c r="F34" s="47" t="e">
        <f>wyniki!$F132*100</f>
        <v>#DIV/0!</v>
      </c>
      <c r="G34" s="47" t="e">
        <f>wyniki!$F133*100</f>
        <v>#DIV/0!</v>
      </c>
      <c r="H34" s="47" t="e">
        <f>wyniki!$F134*100</f>
        <v>#DIV/0!</v>
      </c>
    </row>
    <row r="35" spans="1:8" ht="15" customHeight="1">
      <c r="A35" s="13" t="s">
        <v>97</v>
      </c>
      <c r="B35" s="14">
        <v>62</v>
      </c>
      <c r="C35" s="27">
        <v>53</v>
      </c>
      <c r="D35" s="47" t="e">
        <f>wyniki!G130</f>
        <v>#DIV/0!</v>
      </c>
      <c r="E35" s="47" t="e">
        <f>wyniki!$G131*100</f>
        <v>#DIV/0!</v>
      </c>
      <c r="F35" s="47" t="e">
        <f>wyniki!$G132*100</f>
        <v>#DIV/0!</v>
      </c>
      <c r="G35" s="47" t="e">
        <f>wyniki!$G133*100</f>
        <v>#DIV/0!</v>
      </c>
      <c r="H35" s="47" t="e">
        <f>wyniki!$G134*100</f>
        <v>#DIV/0!</v>
      </c>
    </row>
    <row r="36" spans="1:8" ht="15.75">
      <c r="A36" s="13">
        <v>6</v>
      </c>
      <c r="B36" s="14">
        <v>76</v>
      </c>
      <c r="C36" s="27">
        <v>70</v>
      </c>
      <c r="D36" s="47" t="e">
        <f>wyniki!H130</f>
        <v>#DIV/0!</v>
      </c>
      <c r="E36" s="47" t="e">
        <f>wyniki!$H131*100</f>
        <v>#DIV/0!</v>
      </c>
      <c r="F36" s="47" t="e">
        <f>wyniki!$H132*100</f>
        <v>#DIV/0!</v>
      </c>
      <c r="G36" s="47" t="e">
        <f>wyniki!$H133*100</f>
        <v>#DIV/0!</v>
      </c>
      <c r="H36" s="47" t="e">
        <f>wyniki!$H134*100</f>
        <v>#DIV/0!</v>
      </c>
    </row>
    <row r="37" spans="1:8" ht="15.75">
      <c r="A37" s="13">
        <v>7</v>
      </c>
      <c r="B37" s="14">
        <v>83</v>
      </c>
      <c r="C37" s="27">
        <v>81</v>
      </c>
      <c r="D37" s="47" t="e">
        <f>wyniki!I130</f>
        <v>#DIV/0!</v>
      </c>
      <c r="E37" s="47" t="e">
        <f>wyniki!$I131*100</f>
        <v>#DIV/0!</v>
      </c>
      <c r="F37" s="47" t="e">
        <f>wyniki!$I132*100</f>
        <v>#DIV/0!</v>
      </c>
      <c r="G37" s="47" t="e">
        <f>wyniki!$I133*100</f>
        <v>#DIV/0!</v>
      </c>
      <c r="H37" s="47" t="e">
        <f>wyniki!$I134*100</f>
        <v>#DIV/0!</v>
      </c>
    </row>
    <row r="38" spans="1:8" ht="15.75">
      <c r="A38" s="13" t="s">
        <v>98</v>
      </c>
      <c r="B38" s="14">
        <v>94</v>
      </c>
      <c r="C38" s="27">
        <v>53</v>
      </c>
      <c r="D38" s="47" t="e">
        <f>wyniki!J130</f>
        <v>#DIV/0!</v>
      </c>
      <c r="E38" s="47" t="e">
        <f>wyniki!$J131*100</f>
        <v>#DIV/0!</v>
      </c>
      <c r="F38" s="47" t="e">
        <f>wyniki!$J132*100</f>
        <v>#DIV/0!</v>
      </c>
      <c r="G38" s="47" t="e">
        <f>wyniki!$J133*100</f>
        <v>#DIV/0!</v>
      </c>
      <c r="H38" s="47" t="e">
        <f>wyniki!$J134*100</f>
        <v>#DIV/0!</v>
      </c>
    </row>
    <row r="39" spans="1:8" ht="15.75">
      <c r="A39" s="13" t="s">
        <v>99</v>
      </c>
      <c r="B39" s="14">
        <v>66</v>
      </c>
      <c r="C39" s="27">
        <v>64</v>
      </c>
      <c r="D39" s="47" t="e">
        <f>wyniki!K130</f>
        <v>#DIV/0!</v>
      </c>
      <c r="E39" s="47" t="e">
        <f>wyniki!$K131*100</f>
        <v>#DIV/0!</v>
      </c>
      <c r="F39" s="47" t="e">
        <f>wyniki!$K132*100</f>
        <v>#DIV/0!</v>
      </c>
      <c r="G39" s="47" t="e">
        <f>wyniki!$K133*100</f>
        <v>#DIV/0!</v>
      </c>
      <c r="H39" s="47" t="e">
        <f>wyniki!$K134*100</f>
        <v>#DIV/0!</v>
      </c>
    </row>
    <row r="40" spans="1:8" ht="15.75">
      <c r="A40" s="13">
        <v>9</v>
      </c>
      <c r="B40" s="14">
        <v>63</v>
      </c>
      <c r="C40" s="27">
        <v>61</v>
      </c>
      <c r="D40" s="47" t="e">
        <f>wyniki!L130</f>
        <v>#DIV/0!</v>
      </c>
      <c r="E40" s="47" t="e">
        <f>wyniki!$L131*100</f>
        <v>#DIV/0!</v>
      </c>
      <c r="F40" s="47" t="e">
        <f>wyniki!$L132*100</f>
        <v>#DIV/0!</v>
      </c>
      <c r="G40" s="47" t="e">
        <f>wyniki!$L133*100</f>
        <v>#DIV/0!</v>
      </c>
      <c r="H40" s="47" t="e">
        <f>wyniki!$L134*100</f>
        <v>#DIV/0!</v>
      </c>
    </row>
    <row r="41" spans="1:12" ht="15.75">
      <c r="A41" s="13">
        <v>10</v>
      </c>
      <c r="B41" s="26">
        <v>82</v>
      </c>
      <c r="C41" s="27">
        <v>81</v>
      </c>
      <c r="D41" s="47" t="e">
        <f>wyniki!M130</f>
        <v>#DIV/0!</v>
      </c>
      <c r="E41" s="47" t="e">
        <f>wyniki!$M131*100</f>
        <v>#DIV/0!</v>
      </c>
      <c r="F41" s="47" t="e">
        <f>wyniki!$M132*100</f>
        <v>#DIV/0!</v>
      </c>
      <c r="G41" s="47" t="e">
        <f>wyniki!$M133*100</f>
        <v>#DIV/0!</v>
      </c>
      <c r="H41" s="47" t="e">
        <f>wyniki!$M134*100</f>
        <v>#DIV/0!</v>
      </c>
      <c r="I41" s="47" t="e">
        <f>wyniki!$N131*100</f>
        <v>#DIV/0!</v>
      </c>
      <c r="J41" s="47" t="e">
        <f>wyniki!$N132*100</f>
        <v>#DIV/0!</v>
      </c>
      <c r="K41" s="47" t="e">
        <f>wyniki!$N133*100</f>
        <v>#DIV/0!</v>
      </c>
      <c r="L41" s="47" t="e">
        <f>wyniki!$N134*100</f>
        <v>#DIV/0!</v>
      </c>
    </row>
    <row r="42" spans="1:12" ht="15.75" customHeight="1">
      <c r="A42" s="49">
        <v>11</v>
      </c>
      <c r="B42" s="29">
        <v>51</v>
      </c>
      <c r="C42" s="33">
        <v>45</v>
      </c>
      <c r="D42" s="50" t="e">
        <f>(wyniki!N130+wyniki!O130)/2</f>
        <v>#DIV/0!</v>
      </c>
      <c r="E42" s="71" t="e">
        <f>(I41+I42)/2</f>
        <v>#DIV/0!</v>
      </c>
      <c r="F42" s="71" t="e">
        <f>(J41+J42)/2</f>
        <v>#DIV/0!</v>
      </c>
      <c r="G42" s="71" t="e">
        <f>(K41+K42)/2</f>
        <v>#DIV/0!</v>
      </c>
      <c r="H42" s="71" t="e">
        <f>(L41+L42)/2</f>
        <v>#DIV/0!</v>
      </c>
      <c r="I42" s="47" t="e">
        <f>wyniki!$O131*100</f>
        <v>#DIV/0!</v>
      </c>
      <c r="J42" s="47" t="e">
        <f>wyniki!$O132*100</f>
        <v>#DIV/0!</v>
      </c>
      <c r="K42" s="47" t="e">
        <f>wyniki!$O133*100</f>
        <v>#DIV/0!</v>
      </c>
      <c r="L42" s="47" t="e">
        <f>wyniki!$O134*100</f>
        <v>#DIV/0!</v>
      </c>
    </row>
    <row r="43" spans="1:8" ht="15.75">
      <c r="A43" s="13">
        <v>12</v>
      </c>
      <c r="B43" s="26">
        <v>73</v>
      </c>
      <c r="C43" s="27">
        <v>70</v>
      </c>
      <c r="D43" s="47" t="e">
        <f>wyniki!P130</f>
        <v>#DIV/0!</v>
      </c>
      <c r="E43" s="47" t="e">
        <f>wyniki!$P131*100</f>
        <v>#DIV/0!</v>
      </c>
      <c r="F43" s="47" t="e">
        <f>wyniki!$P132*100</f>
        <v>#DIV/0!</v>
      </c>
      <c r="G43" s="47" t="e">
        <f>wyniki!$P133*100</f>
        <v>#DIV/0!</v>
      </c>
      <c r="H43" s="47" t="e">
        <f>wyniki!$P134*100</f>
        <v>#DIV/0!</v>
      </c>
    </row>
    <row r="44" spans="1:8" ht="15.75">
      <c r="A44" s="13">
        <v>13</v>
      </c>
      <c r="B44" s="26">
        <v>80</v>
      </c>
      <c r="C44" s="27">
        <v>77</v>
      </c>
      <c r="D44" s="47" t="e">
        <f>wyniki!Q130</f>
        <v>#DIV/0!</v>
      </c>
      <c r="E44" s="47" t="e">
        <f>wyniki!$Q131*100</f>
        <v>#DIV/0!</v>
      </c>
      <c r="F44" s="47" t="e">
        <f>wyniki!$Q132*100</f>
        <v>#DIV/0!</v>
      </c>
      <c r="G44" s="47" t="e">
        <f>wyniki!$Q133*100</f>
        <v>#DIV/0!</v>
      </c>
      <c r="H44" s="47" t="e">
        <f>wyniki!$Q134*100</f>
        <v>#DIV/0!</v>
      </c>
    </row>
    <row r="45" spans="1:43" ht="15.75">
      <c r="A45" s="13">
        <v>14</v>
      </c>
      <c r="B45" s="26">
        <v>81</v>
      </c>
      <c r="C45" s="27">
        <v>79</v>
      </c>
      <c r="D45" s="47" t="e">
        <f>wyniki!R130</f>
        <v>#DIV/0!</v>
      </c>
      <c r="E45" s="47" t="e">
        <f>wyniki!$R131*100</f>
        <v>#DIV/0!</v>
      </c>
      <c r="F45" s="47" t="e">
        <f>wyniki!$R132*100</f>
        <v>#DIV/0!</v>
      </c>
      <c r="G45" s="47" t="e">
        <f>wyniki!$R133*100</f>
        <v>#DIV/0!</v>
      </c>
      <c r="H45" s="47" t="e">
        <f>wyniki!$R134*100</f>
        <v>#DIV/0!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</row>
    <row r="46" spans="1:8" ht="15.75">
      <c r="A46" s="13">
        <v>15</v>
      </c>
      <c r="B46" s="26">
        <v>48</v>
      </c>
      <c r="C46" s="27">
        <v>40</v>
      </c>
      <c r="D46" s="47" t="e">
        <f>wyniki!S130</f>
        <v>#DIV/0!</v>
      </c>
      <c r="E46" s="47" t="e">
        <f>wyniki!$S131*100</f>
        <v>#DIV/0!</v>
      </c>
      <c r="F46" s="47" t="e">
        <f>wyniki!$S132*100</f>
        <v>#DIV/0!</v>
      </c>
      <c r="G46" s="47" t="e">
        <f>wyniki!$S133*100</f>
        <v>#DIV/0!</v>
      </c>
      <c r="H46" s="47" t="e">
        <f>wyniki!$S134*100</f>
        <v>#DIV/0!</v>
      </c>
    </row>
    <row r="47" spans="1:8" ht="15.75" customHeight="1">
      <c r="A47" s="49">
        <v>16</v>
      </c>
      <c r="B47" s="29">
        <v>83</v>
      </c>
      <c r="C47" s="33">
        <v>81</v>
      </c>
      <c r="D47" s="50" t="e">
        <f>(wyniki!T130+wyniki!U130)/2</f>
        <v>#DIV/0!</v>
      </c>
      <c r="E47" s="72" t="e">
        <f>(I48+I49)/2</f>
        <v>#DIV/0!</v>
      </c>
      <c r="F47" s="72" t="e">
        <f>(J48+J49)/2</f>
        <v>#DIV/0!</v>
      </c>
      <c r="G47" s="72" t="e">
        <f>(K48+K49)/2</f>
        <v>#DIV/0!</v>
      </c>
      <c r="H47" s="72" t="e">
        <f>(L48+L49)/2</f>
        <v>#DIV/0!</v>
      </c>
    </row>
    <row r="48" spans="1:12" ht="15.75">
      <c r="A48" s="13">
        <v>17</v>
      </c>
      <c r="B48" s="26">
        <v>74</v>
      </c>
      <c r="C48" s="27">
        <v>72</v>
      </c>
      <c r="D48" s="47" t="e">
        <f>wyniki!V130</f>
        <v>#DIV/0!</v>
      </c>
      <c r="E48" s="47" t="e">
        <f>wyniki!$V131*100</f>
        <v>#DIV/0!</v>
      </c>
      <c r="F48" s="47" t="e">
        <f>wyniki!$V132*100</f>
        <v>#DIV/0!</v>
      </c>
      <c r="G48" s="47" t="e">
        <f>wyniki!$V133*100</f>
        <v>#DIV/0!</v>
      </c>
      <c r="H48" s="47" t="e">
        <f>wyniki!$V134*100</f>
        <v>#DIV/0!</v>
      </c>
      <c r="I48" s="47" t="e">
        <f>wyniki!$T131*100</f>
        <v>#DIV/0!</v>
      </c>
      <c r="J48" s="47" t="e">
        <f>wyniki!$T132*100</f>
        <v>#DIV/0!</v>
      </c>
      <c r="K48" s="47" t="e">
        <f>wyniki!$T133*100</f>
        <v>#DIV/0!</v>
      </c>
      <c r="L48" s="47" t="e">
        <f>wyniki!$T134*100</f>
        <v>#DIV/0!</v>
      </c>
    </row>
    <row r="49" spans="1:12" ht="15.75">
      <c r="A49" s="13">
        <v>18</v>
      </c>
      <c r="B49" s="26">
        <v>55</v>
      </c>
      <c r="C49" s="27">
        <v>53</v>
      </c>
      <c r="D49" s="47" t="e">
        <f>wyniki!W130</f>
        <v>#DIV/0!</v>
      </c>
      <c r="E49" s="47" t="e">
        <f>wyniki!$W131*100</f>
        <v>#DIV/0!</v>
      </c>
      <c r="F49" s="47" t="e">
        <f>wyniki!$W132*100</f>
        <v>#DIV/0!</v>
      </c>
      <c r="G49" s="47" t="e">
        <f>wyniki!$W133*100</f>
        <v>#DIV/0!</v>
      </c>
      <c r="H49" s="47" t="e">
        <f>wyniki!$W134*100</f>
        <v>#DIV/0!</v>
      </c>
      <c r="I49" s="47" t="e">
        <f>wyniki!$U131*100</f>
        <v>#DIV/0!</v>
      </c>
      <c r="J49" s="47" t="e">
        <f>wyniki!$U132*100</f>
        <v>#DIV/0!</v>
      </c>
      <c r="K49" s="47" t="e">
        <f>wyniki!$U133*100</f>
        <v>#DIV/0!</v>
      </c>
      <c r="L49" s="47" t="e">
        <f>wyniki!$U134*100</f>
        <v>#DIV/0!</v>
      </c>
    </row>
    <row r="50" spans="1:8" ht="15.75">
      <c r="A50" s="13">
        <v>19</v>
      </c>
      <c r="B50" s="26">
        <v>56</v>
      </c>
      <c r="C50" s="27">
        <v>52</v>
      </c>
      <c r="D50" s="47" t="e">
        <f>wyniki!X130</f>
        <v>#DIV/0!</v>
      </c>
      <c r="E50" s="47" t="e">
        <f>wyniki!$X131*100</f>
        <v>#DIV/0!</v>
      </c>
      <c r="F50" s="47" t="e">
        <f>wyniki!$X132*100</f>
        <v>#DIV/0!</v>
      </c>
      <c r="G50" s="47" t="e">
        <f>wyniki!$X133*100</f>
        <v>#DIV/0!</v>
      </c>
      <c r="H50" s="47" t="e">
        <f>wyniki!$X134*100</f>
        <v>#DIV/0!</v>
      </c>
    </row>
    <row r="51" spans="1:8" ht="15.75">
      <c r="A51" s="13">
        <v>20</v>
      </c>
      <c r="B51" s="26">
        <v>73</v>
      </c>
      <c r="C51" s="27">
        <v>72</v>
      </c>
      <c r="D51" s="47" t="e">
        <f>wyniki!Y130</f>
        <v>#DIV/0!</v>
      </c>
      <c r="E51" s="47" t="e">
        <f>wyniki!$Y131*100</f>
        <v>#DIV/0!</v>
      </c>
      <c r="F51" s="47" t="e">
        <f>wyniki!$Y132*100</f>
        <v>#DIV/0!</v>
      </c>
      <c r="G51" s="47" t="e">
        <f>wyniki!$Y133*100</f>
        <v>#DIV/0!</v>
      </c>
      <c r="H51" s="47" t="e">
        <f>wyniki!$Y134*100</f>
        <v>#DIV/0!</v>
      </c>
    </row>
    <row r="52" spans="1:8" ht="15.75">
      <c r="A52" s="13">
        <v>21</v>
      </c>
      <c r="B52" s="29">
        <v>58</v>
      </c>
      <c r="C52" s="31">
        <v>47</v>
      </c>
      <c r="D52" s="47" t="e">
        <f>wyniki!Z130</f>
        <v>#DIV/0!</v>
      </c>
      <c r="E52" s="47" t="e">
        <f>wyniki!$Z131*100</f>
        <v>#DIV/0!</v>
      </c>
      <c r="F52" s="47" t="e">
        <f>wyniki!$Z132*100</f>
        <v>#DIV/0!</v>
      </c>
      <c r="G52" s="47" t="e">
        <f>wyniki!$Z133*100</f>
        <v>#DIV/0!</v>
      </c>
      <c r="H52" s="47" t="e">
        <f>wyniki!$Z134*100</f>
        <v>#DIV/0!</v>
      </c>
    </row>
    <row r="53" spans="1:8" ht="15.75">
      <c r="A53" s="28" t="s">
        <v>72</v>
      </c>
      <c r="B53" s="30">
        <v>81</v>
      </c>
      <c r="C53" s="14">
        <v>71</v>
      </c>
      <c r="D53" s="73" t="e">
        <f>wyniki!AA130</f>
        <v>#DIV/0!</v>
      </c>
      <c r="E53" s="47" t="e">
        <f>wyniki!$AA131*100</f>
        <v>#DIV/0!</v>
      </c>
      <c r="F53" s="47" t="e">
        <f>wyniki!$AA132*100</f>
        <v>#DIV/0!</v>
      </c>
      <c r="G53" s="47" t="e">
        <f>wyniki!$AA133*100</f>
        <v>#DIV/0!</v>
      </c>
      <c r="H53" s="47" t="e">
        <f>wyniki!$AA134*100</f>
        <v>#DIV/0!</v>
      </c>
    </row>
    <row r="54" spans="1:8" ht="15.75">
      <c r="A54" s="28" t="s">
        <v>74</v>
      </c>
      <c r="B54" s="30">
        <v>57</v>
      </c>
      <c r="C54" s="14">
        <v>50</v>
      </c>
      <c r="D54" s="48" t="e">
        <f>wyniki!AB130</f>
        <v>#DIV/0!</v>
      </c>
      <c r="E54" s="47" t="e">
        <f>wyniki!$AB131*100</f>
        <v>#DIV/0!</v>
      </c>
      <c r="F54" s="47" t="e">
        <f>wyniki!$AB132*100</f>
        <v>#DIV/0!</v>
      </c>
      <c r="G54" s="47" t="e">
        <f>wyniki!$AB133*100</f>
        <v>#DIV/0!</v>
      </c>
      <c r="H54" s="47" t="e">
        <f>wyniki!$AB134*100</f>
        <v>#DIV/0!</v>
      </c>
    </row>
    <row r="55" spans="1:8" ht="15.75">
      <c r="A55" s="28" t="s">
        <v>76</v>
      </c>
      <c r="B55" s="30">
        <v>71</v>
      </c>
      <c r="C55" s="14">
        <v>60</v>
      </c>
      <c r="D55" s="48" t="e">
        <f>wyniki!AC130</f>
        <v>#DIV/0!</v>
      </c>
      <c r="E55" s="47" t="e">
        <f>wyniki!$AC131*100</f>
        <v>#DIV/0!</v>
      </c>
      <c r="F55" s="47" t="e">
        <f>wyniki!$AC132*100</f>
        <v>#DIV/0!</v>
      </c>
      <c r="G55" s="47" t="e">
        <f>wyniki!$AC133*100</f>
        <v>#DIV/0!</v>
      </c>
      <c r="H55" s="47" t="e">
        <f>wyniki!$AC134*100</f>
        <v>#DIV/0!</v>
      </c>
    </row>
    <row r="56" spans="1:8" ht="15.75">
      <c r="A56" s="28" t="s">
        <v>78</v>
      </c>
      <c r="B56" s="30">
        <v>71</v>
      </c>
      <c r="C56" s="14">
        <v>64</v>
      </c>
      <c r="D56" s="48" t="e">
        <f>wyniki!AD130</f>
        <v>#DIV/0!</v>
      </c>
      <c r="E56" s="47" t="e">
        <f>wyniki!$AD131*100</f>
        <v>#DIV/0!</v>
      </c>
      <c r="F56" s="47" t="e">
        <f>wyniki!$AD132*100</f>
        <v>#DIV/0!</v>
      </c>
      <c r="G56" s="47" t="e">
        <f>wyniki!$AD133*100</f>
        <v>#DIV/0!</v>
      </c>
      <c r="H56" s="47" t="e">
        <f>wyniki!$AD134*100</f>
        <v>#DIV/0!</v>
      </c>
    </row>
    <row r="57" spans="1:8" ht="15.75">
      <c r="A57" s="28" t="s">
        <v>80</v>
      </c>
      <c r="B57" s="30">
        <v>78</v>
      </c>
      <c r="C57" s="14">
        <v>71</v>
      </c>
      <c r="D57" s="48" t="e">
        <f>wyniki!AE130</f>
        <v>#DIV/0!</v>
      </c>
      <c r="E57" s="47" t="e">
        <f>wyniki!$AE131*100</f>
        <v>#DIV/0!</v>
      </c>
      <c r="F57" s="47" t="e">
        <f>wyniki!$AE132*100</f>
        <v>#DIV/0!</v>
      </c>
      <c r="G57" s="47" t="e">
        <f>wyniki!$AE133*100</f>
        <v>#DIV/0!</v>
      </c>
      <c r="H57" s="47" t="e">
        <f>wyniki!$AE134*100</f>
        <v>#DIV/0!</v>
      </c>
    </row>
    <row r="58" spans="1:8" ht="15.75">
      <c r="A58" s="28" t="s">
        <v>82</v>
      </c>
      <c r="B58" s="32">
        <v>21</v>
      </c>
      <c r="C58" s="33">
        <v>10</v>
      </c>
      <c r="D58" s="48" t="e">
        <f>wyniki!AF130</f>
        <v>#DIV/0!</v>
      </c>
      <c r="E58" s="47" t="e">
        <f>wyniki!$AF131*100</f>
        <v>#DIV/0!</v>
      </c>
      <c r="F58" s="47" t="e">
        <f>wyniki!$AF132*100</f>
        <v>#DIV/0!</v>
      </c>
      <c r="G58" s="47" t="e">
        <f>wyniki!$AF133*100</f>
        <v>#DIV/0!</v>
      </c>
      <c r="H58" s="47" t="e">
        <f>wyniki!$AF134*100</f>
        <v>#DIV/0!</v>
      </c>
    </row>
    <row r="59" spans="1:8" ht="15.75">
      <c r="A59" s="28" t="s">
        <v>84</v>
      </c>
      <c r="B59" s="26">
        <v>35</v>
      </c>
      <c r="C59" s="14">
        <v>31</v>
      </c>
      <c r="D59" s="48" t="e">
        <f>wyniki!AG130</f>
        <v>#DIV/0!</v>
      </c>
      <c r="E59" s="47" t="e">
        <f>wyniki!$AG131*100</f>
        <v>#DIV/0!</v>
      </c>
      <c r="F59" s="47" t="e">
        <f>wyniki!$AG132*100</f>
        <v>#DIV/0!</v>
      </c>
      <c r="G59" s="47" t="e">
        <f>wyniki!$AG133*100</f>
        <v>#DIV/0!</v>
      </c>
      <c r="H59" s="47" t="e">
        <f>wyniki!$AG134*100</f>
        <v>#DIV/0!</v>
      </c>
    </row>
    <row r="60" spans="1:8" ht="15.75">
      <c r="A60" s="28" t="s">
        <v>86</v>
      </c>
      <c r="B60" s="26">
        <v>19</v>
      </c>
      <c r="C60" s="14">
        <v>13</v>
      </c>
      <c r="D60" s="48" t="e">
        <f>wyniki!AH130</f>
        <v>#DIV/0!</v>
      </c>
      <c r="E60" s="47" t="e">
        <f>wyniki!$AH131*100</f>
        <v>#DIV/0!</v>
      </c>
      <c r="F60" s="47" t="e">
        <f>wyniki!$AH132*100</f>
        <v>#DIV/0!</v>
      </c>
      <c r="G60" s="47" t="e">
        <f>wyniki!$AH133*100</f>
        <v>#DIV/0!</v>
      </c>
      <c r="H60" s="47" t="e">
        <f>wyniki!$AH134*100</f>
        <v>#DIV/0!</v>
      </c>
    </row>
    <row r="62" spans="4:10" ht="14.25">
      <c r="D62" s="20" t="s">
        <v>101</v>
      </c>
      <c r="E62" s="20" t="s">
        <v>102</v>
      </c>
      <c r="F62" s="24" t="s">
        <v>95</v>
      </c>
      <c r="G62" s="20" t="s">
        <v>91</v>
      </c>
      <c r="H62" s="20" t="s">
        <v>92</v>
      </c>
      <c r="I62" s="25" t="s">
        <v>93</v>
      </c>
      <c r="J62" s="20" t="s">
        <v>94</v>
      </c>
    </row>
    <row r="63" spans="3:10" ht="15.75">
      <c r="C63" s="28" t="s">
        <v>72</v>
      </c>
      <c r="D63" s="223">
        <v>52</v>
      </c>
      <c r="E63" s="224">
        <v>45</v>
      </c>
      <c r="F63" s="220" t="e">
        <f>(SUM(wyniki!AA126:AF126)/(wyniki!AH127*17))*100</f>
        <v>#DIV/0!</v>
      </c>
      <c r="G63" s="220" t="e">
        <f>(SUM(wyniki!AA136:AF136)/(COUNTA(wyniki!AH6:AH35)*17))*100</f>
        <v>#DIV/0!</v>
      </c>
      <c r="H63" s="220" t="e">
        <f>(SUM(wyniki!AA137:AF137)/(COUNTA(wyniki!AH36:AH65)*17))*100</f>
        <v>#DIV/0!</v>
      </c>
      <c r="I63" s="220" t="e">
        <f>(SUM(wyniki!AA138:AF138)/(COUNTA(wyniki!AH66:AH95)*17))*100</f>
        <v>#DIV/0!</v>
      </c>
      <c r="J63" s="220" t="e">
        <f>(SUM(wyniki!AA139:AF139)/(COUNTA(wyniki!AH96:AH125)*17))*100</f>
        <v>#DIV/0!</v>
      </c>
    </row>
    <row r="64" spans="3:10" ht="15.75">
      <c r="C64" s="28" t="s">
        <v>74</v>
      </c>
      <c r="D64" s="223"/>
      <c r="E64" s="224"/>
      <c r="F64" s="221"/>
      <c r="G64" s="221"/>
      <c r="H64" s="221"/>
      <c r="I64" s="221"/>
      <c r="J64" s="221"/>
    </row>
    <row r="65" spans="3:10" ht="15.75">
      <c r="C65" s="28" t="s">
        <v>76</v>
      </c>
      <c r="D65" s="223"/>
      <c r="E65" s="224"/>
      <c r="F65" s="221"/>
      <c r="G65" s="221"/>
      <c r="H65" s="221"/>
      <c r="I65" s="221"/>
      <c r="J65" s="221"/>
    </row>
    <row r="66" spans="3:10" ht="15.75">
      <c r="C66" s="28" t="s">
        <v>78</v>
      </c>
      <c r="D66" s="223"/>
      <c r="E66" s="224"/>
      <c r="F66" s="221"/>
      <c r="G66" s="221"/>
      <c r="H66" s="221"/>
      <c r="I66" s="221"/>
      <c r="J66" s="221"/>
    </row>
    <row r="67" spans="3:10" ht="15.75">
      <c r="C67" s="28" t="s">
        <v>80</v>
      </c>
      <c r="D67" s="223"/>
      <c r="E67" s="224"/>
      <c r="F67" s="221"/>
      <c r="G67" s="221"/>
      <c r="H67" s="221"/>
      <c r="I67" s="221"/>
      <c r="J67" s="221"/>
    </row>
    <row r="68" spans="3:10" ht="15.75">
      <c r="C68" s="28" t="s">
        <v>82</v>
      </c>
      <c r="D68" s="223"/>
      <c r="E68" s="224"/>
      <c r="F68" s="222"/>
      <c r="G68" s="222"/>
      <c r="H68" s="222"/>
      <c r="I68" s="222"/>
      <c r="J68" s="222"/>
    </row>
    <row r="71" ht="15" thickBot="1"/>
    <row r="72" spans="1:5" ht="26.25" thickBot="1">
      <c r="A72" s="40"/>
      <c r="B72" s="51" t="s">
        <v>193</v>
      </c>
      <c r="C72" s="51" t="s">
        <v>194</v>
      </c>
      <c r="D72" s="51" t="s">
        <v>195</v>
      </c>
      <c r="E72" s="51" t="s">
        <v>196</v>
      </c>
    </row>
    <row r="73" spans="1:5" ht="16.5" thickBot="1">
      <c r="A73" s="41" t="s">
        <v>197</v>
      </c>
      <c r="B73" s="53">
        <v>0</v>
      </c>
      <c r="C73" s="53">
        <v>100</v>
      </c>
      <c r="D73" s="53">
        <v>66</v>
      </c>
      <c r="E73" s="53">
        <v>63</v>
      </c>
    </row>
    <row r="74" spans="1:5" ht="16.5" thickBot="1">
      <c r="A74" s="41" t="s">
        <v>198</v>
      </c>
      <c r="B74" s="54">
        <v>2</v>
      </c>
      <c r="C74" s="54">
        <v>100</v>
      </c>
      <c r="D74" s="54">
        <v>60</v>
      </c>
      <c r="E74" s="54">
        <v>58</v>
      </c>
    </row>
    <row r="75" spans="1:5" ht="16.5" thickBot="1">
      <c r="A75" s="41" t="s">
        <v>44</v>
      </c>
      <c r="B75" s="55">
        <f>MIN(wyniki!AI6:AI125)</f>
        <v>0</v>
      </c>
      <c r="C75" s="55">
        <f>MAX(wyniki!AI6:AI125)</f>
        <v>0</v>
      </c>
      <c r="D75" s="55" t="e">
        <f>MEDIAN(wyniki!AI6:AI125)</f>
        <v>#NUM!</v>
      </c>
      <c r="E75" s="55" t="e">
        <f>wyniki!AI128*100</f>
        <v>#DIV/0!</v>
      </c>
    </row>
  </sheetData>
  <sheetProtection/>
  <mergeCells count="8">
    <mergeCell ref="B19:B26"/>
    <mergeCell ref="J63:J68"/>
    <mergeCell ref="D63:D68"/>
    <mergeCell ref="E63:E68"/>
    <mergeCell ref="F63:F68"/>
    <mergeCell ref="G63:G68"/>
    <mergeCell ref="H63:H68"/>
    <mergeCell ref="I63:I6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Gimnazjum</dc:creator>
  <cp:keywords/>
  <dc:description/>
  <cp:lastModifiedBy>Użytkownik systemu Windows</cp:lastModifiedBy>
  <dcterms:created xsi:type="dcterms:W3CDTF">2016-06-01T18:19:45Z</dcterms:created>
  <dcterms:modified xsi:type="dcterms:W3CDTF">2019-12-02T12:18:43Z</dcterms:modified>
  <cp:category/>
  <cp:version/>
  <cp:contentType/>
  <cp:contentStatus/>
</cp:coreProperties>
</file>